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hidePivotFieldList="1" autoCompressPictures="0"/>
  <bookViews>
    <workbookView xWindow="-34740" yWindow="0" windowWidth="35500" windowHeight="19620" tabRatio="735"/>
  </bookViews>
  <sheets>
    <sheet name="Instructions" sheetId="23" r:id="rId1"/>
    <sheet name="1.Reach Person" sheetId="13" r:id="rId2"/>
    <sheet name="Times on Hold" sheetId="15" r:id="rId3"/>
    <sheet name="4.How long on Hold" sheetId="14" r:id="rId4"/>
    <sheet name="Greeting" sheetId="16" r:id="rId5"/>
    <sheet name="Names" sheetId="17" r:id="rId6"/>
    <sheet name="Gathering Info" sheetId="19" r:id="rId7"/>
    <sheet name="The Intake" sheetId="21" r:id="rId8"/>
    <sheet name="Followup" sheetId="22" r:id="rId9"/>
    <sheet name="Comparison" sheetId="24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X3" i="24" l="1"/>
  <c r="BW3" i="24"/>
  <c r="BV3" i="24"/>
  <c r="BU3" i="24"/>
  <c r="BT3" i="24"/>
  <c r="BR3" i="24"/>
  <c r="BO3" i="24"/>
  <c r="BN3" i="24"/>
  <c r="BM3" i="24"/>
  <c r="BL3" i="24"/>
  <c r="BK3" i="24"/>
  <c r="BH3" i="24"/>
  <c r="BG3" i="24"/>
  <c r="BF3" i="24"/>
  <c r="BE3" i="24"/>
  <c r="BD3" i="24"/>
  <c r="BA3" i="24"/>
  <c r="AZ3" i="24"/>
  <c r="AY3" i="24"/>
  <c r="AX3" i="24"/>
  <c r="AW3" i="24"/>
  <c r="AT3" i="24"/>
  <c r="AS3" i="24"/>
  <c r="AR3" i="24"/>
  <c r="AQ3" i="24"/>
  <c r="AP3" i="24"/>
  <c r="D66" i="19"/>
  <c r="C60" i="19"/>
  <c r="C61" i="19"/>
  <c r="C62" i="19"/>
  <c r="C63" i="19"/>
  <c r="C64" i="19"/>
  <c r="E35" i="21"/>
  <c r="D34" i="21"/>
  <c r="D33" i="21"/>
  <c r="E29" i="21"/>
  <c r="D24" i="21"/>
  <c r="AN3" i="24"/>
  <c r="AL3" i="24"/>
  <c r="AJ3" i="24"/>
  <c r="AH3" i="24"/>
  <c r="AF3" i="24"/>
  <c r="AC3" i="24"/>
  <c r="AB3" i="24"/>
  <c r="AA3" i="24"/>
  <c r="X3" i="24"/>
  <c r="W3" i="24"/>
  <c r="V3" i="24"/>
  <c r="U3" i="24"/>
  <c r="T3" i="24"/>
  <c r="S3" i="24"/>
  <c r="P3" i="24"/>
  <c r="O3" i="24"/>
  <c r="N3" i="24"/>
  <c r="M3" i="24"/>
  <c r="L3" i="24"/>
  <c r="J3" i="24"/>
  <c r="G3" i="24"/>
  <c r="F3" i="24"/>
  <c r="E3" i="24"/>
  <c r="H3" i="24"/>
  <c r="Q3" i="24"/>
  <c r="Y3" i="24"/>
  <c r="AD3" i="24"/>
  <c r="AU3" i="24"/>
  <c r="BB3" i="24"/>
  <c r="BI3" i="24"/>
  <c r="BP3" i="24"/>
  <c r="BY3" i="24"/>
  <c r="C3" i="24"/>
  <c r="B3" i="24"/>
  <c r="H4" i="24"/>
  <c r="Q4" i="24"/>
  <c r="Y4" i="24"/>
  <c r="AD4" i="24"/>
  <c r="AU4" i="24"/>
  <c r="BB4" i="24"/>
  <c r="BI4" i="24"/>
  <c r="BP4" i="24"/>
  <c r="BY4" i="24"/>
  <c r="C4" i="24"/>
  <c r="B4" i="24"/>
  <c r="H5" i="24"/>
  <c r="Q5" i="24"/>
  <c r="Y5" i="24"/>
  <c r="AD5" i="24"/>
  <c r="AU5" i="24"/>
  <c r="BB5" i="24"/>
  <c r="BI5" i="24"/>
  <c r="BP5" i="24"/>
  <c r="BY5" i="24"/>
  <c r="C5" i="24"/>
  <c r="B5" i="24"/>
  <c r="H6" i="24"/>
  <c r="Q6" i="24"/>
  <c r="Y6" i="24"/>
  <c r="AD6" i="24"/>
  <c r="AU6" i="24"/>
  <c r="BB6" i="24"/>
  <c r="BI6" i="24"/>
  <c r="BP6" i="24"/>
  <c r="C6" i="24"/>
  <c r="B6" i="24"/>
  <c r="H7" i="24"/>
  <c r="Q7" i="24"/>
  <c r="Y7" i="24"/>
  <c r="AD7" i="24"/>
  <c r="AU7" i="24"/>
  <c r="BB7" i="24"/>
  <c r="BI7" i="24"/>
  <c r="BP7" i="24"/>
  <c r="BY7" i="24"/>
  <c r="C7" i="24"/>
  <c r="B7" i="24"/>
  <c r="H8" i="24"/>
  <c r="Q8" i="24"/>
  <c r="Y8" i="24"/>
  <c r="AD8" i="24"/>
  <c r="AU8" i="24"/>
  <c r="BB8" i="24"/>
  <c r="BI8" i="24"/>
  <c r="BP8" i="24"/>
  <c r="C8" i="24"/>
  <c r="B8" i="24"/>
  <c r="H9" i="24"/>
  <c r="Q9" i="24"/>
  <c r="Y9" i="24"/>
  <c r="AD9" i="24"/>
  <c r="AU9" i="24"/>
  <c r="BB9" i="24"/>
  <c r="BI9" i="24"/>
  <c r="BP9" i="24"/>
  <c r="BY9" i="24"/>
  <c r="C9" i="24"/>
  <c r="B9" i="24"/>
  <c r="H10" i="24"/>
  <c r="Q10" i="24"/>
  <c r="Y10" i="24"/>
  <c r="AD10" i="24"/>
  <c r="AU10" i="24"/>
  <c r="BB10" i="24"/>
  <c r="BI10" i="24"/>
  <c r="BP10" i="24"/>
  <c r="C10" i="24"/>
  <c r="B10" i="24"/>
  <c r="H11" i="24"/>
  <c r="Q11" i="24"/>
  <c r="Y11" i="24"/>
  <c r="AD11" i="24"/>
  <c r="AU11" i="24"/>
  <c r="BB11" i="24"/>
  <c r="BI11" i="24"/>
  <c r="BP11" i="24"/>
  <c r="BY11" i="24"/>
  <c r="C11" i="24"/>
  <c r="B11" i="24"/>
  <c r="H12" i="24"/>
  <c r="Q12" i="24"/>
  <c r="Y12" i="24"/>
  <c r="AD12" i="24"/>
  <c r="AU12" i="24"/>
  <c r="BB12" i="24"/>
  <c r="BI12" i="24"/>
  <c r="BP12" i="24"/>
  <c r="BY12" i="24"/>
  <c r="C12" i="24"/>
  <c r="B12" i="24"/>
  <c r="H13" i="24"/>
  <c r="Q13" i="24"/>
  <c r="Y13" i="24"/>
  <c r="AD13" i="24"/>
  <c r="AU13" i="24"/>
  <c r="BB13" i="24"/>
  <c r="BI13" i="24"/>
  <c r="BP13" i="24"/>
  <c r="BY13" i="24"/>
  <c r="C13" i="24"/>
  <c r="B13" i="24"/>
  <c r="H14" i="24"/>
  <c r="Q14" i="24"/>
  <c r="Y14" i="24"/>
  <c r="AD14" i="24"/>
  <c r="AU14" i="24"/>
  <c r="BB14" i="24"/>
  <c r="BI14" i="24"/>
  <c r="BP14" i="24"/>
  <c r="BY14" i="24"/>
  <c r="C14" i="24"/>
  <c r="B14" i="24"/>
  <c r="H15" i="24"/>
  <c r="Q15" i="24"/>
  <c r="Y15" i="24"/>
  <c r="AD15" i="24"/>
  <c r="AU15" i="24"/>
  <c r="BB15" i="24"/>
  <c r="BI15" i="24"/>
  <c r="BP15" i="24"/>
  <c r="BY15" i="24"/>
  <c r="C15" i="24"/>
  <c r="B15" i="24"/>
  <c r="H16" i="24"/>
  <c r="Q16" i="24"/>
  <c r="Y16" i="24"/>
  <c r="AD16" i="24"/>
  <c r="AU16" i="24"/>
  <c r="BB16" i="24"/>
  <c r="BI16" i="24"/>
  <c r="BP16" i="24"/>
  <c r="BY16" i="24"/>
  <c r="C16" i="24"/>
  <c r="B16" i="24"/>
  <c r="H17" i="24"/>
  <c r="Q17" i="24"/>
  <c r="Y17" i="24"/>
  <c r="AD17" i="24"/>
  <c r="AU17" i="24"/>
  <c r="BB17" i="24"/>
  <c r="BI17" i="24"/>
  <c r="BP17" i="24"/>
  <c r="BY17" i="24"/>
  <c r="C17" i="24"/>
  <c r="B17" i="24"/>
  <c r="H18" i="24"/>
  <c r="Q18" i="24"/>
  <c r="Y18" i="24"/>
  <c r="AD18" i="24"/>
  <c r="AU18" i="24"/>
  <c r="BB18" i="24"/>
  <c r="BI18" i="24"/>
  <c r="BP18" i="24"/>
  <c r="BY18" i="24"/>
  <c r="C18" i="24"/>
  <c r="B18" i="24"/>
  <c r="H19" i="24"/>
  <c r="Q19" i="24"/>
  <c r="AD19" i="24"/>
  <c r="AU19" i="24"/>
  <c r="BB19" i="24"/>
  <c r="BI19" i="24"/>
  <c r="BP19" i="24"/>
  <c r="BY19" i="24"/>
  <c r="C19" i="24"/>
  <c r="B19" i="24"/>
  <c r="H24" i="24"/>
  <c r="Q24" i="24"/>
  <c r="Y24" i="24"/>
  <c r="AD24" i="24"/>
  <c r="AU24" i="24"/>
  <c r="BB24" i="24"/>
  <c r="BI24" i="24"/>
  <c r="BP24" i="24"/>
  <c r="BY24" i="24"/>
  <c r="C24" i="24"/>
  <c r="C25" i="24"/>
  <c r="C26" i="24"/>
  <c r="C27" i="24"/>
  <c r="C28" i="24"/>
  <c r="C29" i="24"/>
  <c r="H30" i="24"/>
  <c r="Q30" i="24"/>
  <c r="Y30" i="24"/>
  <c r="AD30" i="24"/>
  <c r="AU30" i="24"/>
  <c r="BB30" i="24"/>
  <c r="BI30" i="24"/>
  <c r="BP30" i="24"/>
  <c r="BY30" i="24"/>
  <c r="C30" i="24"/>
  <c r="H31" i="24"/>
  <c r="Q31" i="24"/>
  <c r="Y31" i="24"/>
  <c r="AD31" i="24"/>
  <c r="AU31" i="24"/>
  <c r="BB31" i="24"/>
  <c r="BI31" i="24"/>
  <c r="BP31" i="24"/>
  <c r="BY31" i="24"/>
  <c r="C31" i="24"/>
  <c r="E36" i="22"/>
  <c r="D32" i="22"/>
  <c r="D33" i="22"/>
  <c r="D34" i="22"/>
  <c r="D35" i="22"/>
  <c r="D31" i="22"/>
  <c r="C32" i="22"/>
  <c r="C33" i="22"/>
  <c r="C34" i="22"/>
  <c r="C35" i="22"/>
  <c r="C31" i="22"/>
  <c r="B36" i="22"/>
  <c r="E7" i="22"/>
  <c r="D3" i="22"/>
  <c r="D4" i="22"/>
  <c r="D5" i="22"/>
  <c r="D6" i="22"/>
  <c r="D2" i="22"/>
  <c r="B7" i="22"/>
  <c r="C3" i="22"/>
  <c r="C4" i="22"/>
  <c r="C5" i="22"/>
  <c r="C6" i="22"/>
  <c r="C2" i="22"/>
  <c r="C36" i="21"/>
  <c r="D25" i="21"/>
  <c r="D26" i="21"/>
  <c r="D27" i="21"/>
  <c r="D28" i="21"/>
  <c r="E19" i="21"/>
  <c r="D15" i="21"/>
  <c r="D16" i="21"/>
  <c r="D17" i="21"/>
  <c r="D18" i="21"/>
  <c r="D14" i="21"/>
  <c r="E9" i="21"/>
  <c r="D4" i="21"/>
  <c r="D5" i="21"/>
  <c r="D6" i="21"/>
  <c r="D7" i="21"/>
  <c r="D3" i="21"/>
  <c r="D8" i="14"/>
  <c r="C3" i="14"/>
  <c r="C4" i="14"/>
  <c r="C5" i="14"/>
  <c r="C6" i="14"/>
  <c r="C7" i="14"/>
  <c r="C2" i="14"/>
  <c r="D7" i="15"/>
  <c r="C3" i="15"/>
  <c r="C4" i="15"/>
  <c r="C5" i="15"/>
  <c r="C6" i="15"/>
  <c r="C2" i="15"/>
</calcChain>
</file>

<file path=xl/sharedStrings.xml><?xml version="1.0" encoding="utf-8"?>
<sst xmlns="http://schemas.openxmlformats.org/spreadsheetml/2006/main" count="224" uniqueCount="117">
  <si>
    <t>Greeting</t>
  </si>
  <si>
    <t>Next Day</t>
  </si>
  <si>
    <t>Yes</t>
  </si>
  <si>
    <t>No</t>
  </si>
  <si>
    <t>ARM</t>
  </si>
  <si>
    <t>CCP</t>
  </si>
  <si>
    <t>Distasio</t>
  </si>
  <si>
    <t>HRO</t>
  </si>
  <si>
    <t>Kaiser</t>
  </si>
  <si>
    <t>Meyers</t>
  </si>
  <si>
    <t>Musca</t>
  </si>
  <si>
    <t>Saile</t>
  </si>
  <si>
    <t>Willis Toews</t>
  </si>
  <si>
    <t>No Answer</t>
  </si>
  <si>
    <t>Voicemail</t>
  </si>
  <si>
    <t>How Long on Hold</t>
  </si>
  <si>
    <t>1-2 minutes</t>
  </si>
  <si>
    <t>2-5 minutes</t>
  </si>
  <si>
    <t>5+ minutes</t>
  </si>
  <si>
    <t>&lt;10 seconds</t>
  </si>
  <si>
    <t>10-29 seconds</t>
  </si>
  <si>
    <t>30-59 seconds</t>
  </si>
  <si>
    <t>4+</t>
  </si>
  <si>
    <t>Generic "Law Firm"</t>
  </si>
  <si>
    <t>Their Name</t>
  </si>
  <si>
    <t>Your Name?</t>
  </si>
  <si>
    <t>Never</t>
  </si>
  <si>
    <t>Once</t>
  </si>
  <si>
    <t>Naturally in conversation</t>
  </si>
  <si>
    <t>Email Requested</t>
  </si>
  <si>
    <t>Callback Number Requested</t>
  </si>
  <si>
    <t># of Times on Hold</t>
  </si>
  <si>
    <t>Name of Law Firm</t>
  </si>
  <si>
    <t>Somewhat</t>
  </si>
  <si>
    <t>Very</t>
  </si>
  <si>
    <t>Not at all</t>
  </si>
  <si>
    <t>Calbom</t>
  </si>
  <si>
    <t>Dash</t>
  </si>
  <si>
    <t>Deno</t>
  </si>
  <si>
    <t>Shainfeld</t>
  </si>
  <si>
    <t>Sommers</t>
  </si>
  <si>
    <t xml:space="preserve">Warren </t>
  </si>
  <si>
    <t>Human Answer</t>
  </si>
  <si>
    <t>Rude/"Hello"</t>
  </si>
  <si>
    <t xml:space="preserve">Somewhat </t>
  </si>
  <si>
    <t>Poorly</t>
  </si>
  <si>
    <t>Well</t>
  </si>
  <si>
    <t>Very Well</t>
  </si>
  <si>
    <t>11. Set time and date for next steps</t>
  </si>
  <si>
    <t>&lt;15 minutes</t>
  </si>
  <si>
    <t>15-30 minutes</t>
  </si>
  <si>
    <t>Same Day</t>
  </si>
  <si>
    <t>3 days or never</t>
  </si>
  <si>
    <t>Form Fills</t>
  </si>
  <si>
    <t>Benchmark</t>
  </si>
  <si>
    <t>YOUR FIRM HERE</t>
  </si>
  <si>
    <t>Reach a Person?</t>
  </si>
  <si>
    <t>Immediate Transfer to an Attorney?</t>
  </si>
  <si>
    <t>Your Firm</t>
  </si>
  <si>
    <t>YOUR FIRM</t>
  </si>
  <si>
    <t>Empathetic</t>
  </si>
  <si>
    <t xml:space="preserve">In the accompanying powerpoint - the bar graphs have your firm in Red and the Benchmark in Blue. </t>
  </si>
  <si>
    <t xml:space="preserve">In the accompanying powerpoint - the pie graph's - the ABA Benchmark is on the left side of the powerpoint slide.  </t>
  </si>
  <si>
    <t xml:space="preserve">We recommend conducting at least 10 mystery shops - including at least two outside of typical business hours.  Total the result of your interactions and then complete the worksheet.  </t>
  </si>
  <si>
    <t xml:space="preserve">If you want to get fancy - cut and paste your resulting graphs into the powerpoint to compare to the study's Benchmark.  </t>
  </si>
  <si>
    <t xml:space="preserve">Fill in the appropriate YELLOW highlighted cells (under the cell marked YOUR FIRM HERE) in each tab of the excel sheet.  Your graphs will be drawn automatically.  </t>
  </si>
  <si>
    <t>100% Perfect</t>
  </si>
  <si>
    <t>60% Perfect</t>
  </si>
  <si>
    <t>70% Perfect</t>
  </si>
  <si>
    <t>80% Perfect</t>
  </si>
  <si>
    <t>90% Perfect</t>
  </si>
  <si>
    <t>PP</t>
  </si>
  <si>
    <t>OO</t>
  </si>
  <si>
    <t>NN</t>
  </si>
  <si>
    <t>MM</t>
  </si>
  <si>
    <t>LL</t>
  </si>
  <si>
    <t>KK</t>
  </si>
  <si>
    <t>JJ</t>
  </si>
  <si>
    <t>II</t>
  </si>
  <si>
    <t>HH</t>
  </si>
  <si>
    <t>GG</t>
  </si>
  <si>
    <t>FF</t>
  </si>
  <si>
    <t>EE</t>
  </si>
  <si>
    <t>DD</t>
  </si>
  <si>
    <t>CC</t>
  </si>
  <si>
    <t>BB</t>
  </si>
  <si>
    <t>AA</t>
  </si>
  <si>
    <t>Weight</t>
  </si>
  <si>
    <t>Score</t>
  </si>
  <si>
    <t>3+Days/Never</t>
  </si>
  <si>
    <t>15-30</t>
  </si>
  <si>
    <t>&lt;15</t>
  </si>
  <si>
    <t>How Long to Reply? (both VM and form fills)</t>
  </si>
  <si>
    <t>Expalined Cost/Fees</t>
  </si>
  <si>
    <t>A Little</t>
  </si>
  <si>
    <t>Polite/Professional</t>
  </si>
  <si>
    <t>Explained Process</t>
  </si>
  <si>
    <t>Detailed Questions</t>
  </si>
  <si>
    <t>Followup Date</t>
  </si>
  <si>
    <t>Email?</t>
  </si>
  <si>
    <t>Phone Number?</t>
  </si>
  <si>
    <t>My Name?</t>
  </si>
  <si>
    <t>Their Name?</t>
  </si>
  <si>
    <t>Rude</t>
  </si>
  <si>
    <t>Name</t>
  </si>
  <si>
    <t>Generic</t>
  </si>
  <si>
    <t>4.How long on Hold</t>
  </si>
  <si>
    <t>3.# Times on Hold</t>
  </si>
  <si>
    <t>2.Speak to an attorney?</t>
  </si>
  <si>
    <t>No One</t>
  </si>
  <si>
    <t>1.Phone?</t>
  </si>
  <si>
    <t>Total Score</t>
  </si>
  <si>
    <t>Did the Explain The Process?</t>
  </si>
  <si>
    <t>Empathetic?</t>
  </si>
  <si>
    <t>Expalain Pricing?</t>
  </si>
  <si>
    <t>Detailed Questions?</t>
  </si>
  <si>
    <t xml:space="preserve">Note the last, orange tab automatically graphs your firm's performance against a small list of others who have completed this worksheet, based on a weighted scoring algorithm of all of the factors.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</si>
</sst>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-0.249977111117893"/>
        <bgColor theme="6" tint="-0.249977111117893"/>
      </patternFill>
    </fill>
    <fill>
      <patternFill patternType="solid">
        <fgColor rgb="FFFFC7CE"/>
      </patternFill>
    </fill>
    <fill>
      <patternFill patternType="solid">
        <fgColor theme="6"/>
      </patternFill>
    </fill>
  </fills>
  <borders count="4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double">
        <color theme="6" tint="-0.249977111117893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6" fillId="0" borderId="2" xfId="0" applyNumberFormat="1" applyFont="1" applyBorder="1"/>
    <xf numFmtId="0" fontId="0" fillId="0" borderId="1" xfId="0" applyFont="1" applyBorder="1" applyAlignment="1">
      <alignment horizontal="left"/>
    </xf>
    <xf numFmtId="0" fontId="5" fillId="2" borderId="0" xfId="68"/>
    <xf numFmtId="0" fontId="5" fillId="2" borderId="0" xfId="68" applyAlignment="1">
      <alignment horizontal="center"/>
    </xf>
    <xf numFmtId="49" fontId="0" fillId="0" borderId="0" xfId="0" applyNumberFormat="1"/>
    <xf numFmtId="9" fontId="0" fillId="0" borderId="0" xfId="67" applyFont="1"/>
    <xf numFmtId="0" fontId="7" fillId="3" borderId="0" xfId="0" applyFont="1" applyFill="1" applyBorder="1"/>
    <xf numFmtId="0" fontId="5" fillId="2" borderId="3" xfId="68" applyBorder="1"/>
    <xf numFmtId="9" fontId="5" fillId="2" borderId="0" xfId="156" applyFont="1" applyFill="1"/>
    <xf numFmtId="2" fontId="5" fillId="2" borderId="0" xfId="68" applyNumberFormat="1" applyAlignment="1">
      <alignment horizontal="center"/>
    </xf>
    <xf numFmtId="9" fontId="5" fillId="2" borderId="0" xfId="68" applyNumberFormat="1"/>
    <xf numFmtId="43" fontId="5" fillId="2" borderId="0" xfId="153" applyFont="1" applyFill="1" applyAlignment="1">
      <alignment horizontal="center"/>
    </xf>
    <xf numFmtId="9" fontId="5" fillId="2" borderId="0" xfId="156" applyFont="1" applyFill="1" applyAlignment="1">
      <alignment horizontal="center"/>
    </xf>
    <xf numFmtId="2" fontId="7" fillId="5" borderId="0" xfId="155" applyNumberFormat="1" applyAlignment="1">
      <alignment horizontal="center"/>
    </xf>
    <xf numFmtId="0" fontId="0" fillId="0" borderId="0" xfId="0" applyAlignment="1">
      <alignment horizontal="center"/>
    </xf>
    <xf numFmtId="9" fontId="5" fillId="2" borderId="0" xfId="68" applyNumberFormat="1" applyAlignment="1">
      <alignment horizontal="center"/>
    </xf>
    <xf numFmtId="2" fontId="8" fillId="4" borderId="0" xfId="154" applyNumberFormat="1" applyAlignment="1">
      <alignment horizontal="center"/>
    </xf>
    <xf numFmtId="1" fontId="8" fillId="4" borderId="0" xfId="154" applyNumberFormat="1" applyAlignment="1">
      <alignment horizontal="center"/>
    </xf>
    <xf numFmtId="9" fontId="0" fillId="0" borderId="0" xfId="156" applyFont="1" applyAlignment="1">
      <alignment horizontal="center"/>
    </xf>
    <xf numFmtId="9" fontId="7" fillId="5" borderId="0" xfId="155" applyNumberFormat="1" applyAlignment="1">
      <alignment horizontal="center"/>
    </xf>
    <xf numFmtId="0" fontId="5" fillId="2" borderId="0" xfId="68" applyAlignment="1">
      <alignment horizontal="left"/>
    </xf>
    <xf numFmtId="0" fontId="0" fillId="0" borderId="0" xfId="0" applyAlignment="1">
      <alignment horizontal="left" indent="1"/>
    </xf>
    <xf numFmtId="0" fontId="5" fillId="2" borderId="0" xfId="68" applyAlignment="1">
      <alignment horizontal="left" indent="1"/>
    </xf>
    <xf numFmtId="0" fontId="7" fillId="5" borderId="0" xfId="155"/>
    <xf numFmtId="43" fontId="0" fillId="0" borderId="0" xfId="153" applyFont="1" applyAlignment="1">
      <alignment horizontal="center"/>
    </xf>
  </cellXfs>
  <cellStyles count="173">
    <cellStyle name="Accent3" xfId="155" builtinId="37"/>
    <cellStyle name="Bad" xfId="154" builtinId="27"/>
    <cellStyle name="Comma" xfId="15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eutral" xfId="68" builtinId="28"/>
    <cellStyle name="Normal" xfId="0" builtinId="0"/>
    <cellStyle name="Percent" xfId="67" builtinId="5"/>
    <cellStyle name="Percent 2" xfId="15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'1.Reach Person'!$A$2:$A$4</c:f>
              <c:strCache>
                <c:ptCount val="3"/>
                <c:pt idx="0">
                  <c:v>No Answer</c:v>
                </c:pt>
                <c:pt idx="1">
                  <c:v>Voicemail</c:v>
                </c:pt>
                <c:pt idx="2">
                  <c:v>Human Answer</c:v>
                </c:pt>
              </c:strCache>
            </c:strRef>
          </c:cat>
          <c:val>
            <c:numRef>
              <c:f>'1.Reach Person'!$C$2:$C$4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'Gathering Info'!$A$2:$A$3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'Gathering Info'!$C$2:$C$3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'Gathering Info'!$A$20:$A$21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'Gathering Info'!$C$20:$C$21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'Gathering Info'!$A$42:$A$43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'Gathering Info'!$C$42:$C$43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Detailed Questions?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'Gathering Info'!$A$60:$A$64</c:f>
              <c:strCache>
                <c:ptCount val="5"/>
                <c:pt idx="0">
                  <c:v>Not at all</c:v>
                </c:pt>
                <c:pt idx="1">
                  <c:v>Poorly</c:v>
                </c:pt>
                <c:pt idx="2">
                  <c:v>Somewhat </c:v>
                </c:pt>
                <c:pt idx="3">
                  <c:v>Well</c:v>
                </c:pt>
                <c:pt idx="4">
                  <c:v>Very Well</c:v>
                </c:pt>
              </c:strCache>
            </c:strRef>
          </c:cat>
          <c:val>
            <c:numRef>
              <c:f>'Gathering Info'!$B$60:$B$64</c:f>
              <c:numCache>
                <c:formatCode>0%</c:formatCode>
                <c:ptCount val="5"/>
                <c:pt idx="0">
                  <c:v>0.22</c:v>
                </c:pt>
                <c:pt idx="1">
                  <c:v>0.14</c:v>
                </c:pt>
                <c:pt idx="2">
                  <c:v>0.17</c:v>
                </c:pt>
                <c:pt idx="3">
                  <c:v>0.31</c:v>
                </c:pt>
                <c:pt idx="4">
                  <c:v>0.17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'Gathering Info'!$A$60:$A$64</c:f>
              <c:strCache>
                <c:ptCount val="5"/>
                <c:pt idx="0">
                  <c:v>Not at all</c:v>
                </c:pt>
                <c:pt idx="1">
                  <c:v>Poorly</c:v>
                </c:pt>
                <c:pt idx="2">
                  <c:v>Somewhat </c:v>
                </c:pt>
                <c:pt idx="3">
                  <c:v>Well</c:v>
                </c:pt>
                <c:pt idx="4">
                  <c:v>Very Well</c:v>
                </c:pt>
              </c:strCache>
            </c:strRef>
          </c:cat>
          <c:val>
            <c:numRef>
              <c:f>'Gathering Info'!$C$60:$C$64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452920"/>
        <c:axId val="-2097350696"/>
      </c:barChart>
      <c:catAx>
        <c:axId val="2028452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97350696"/>
        <c:crosses val="autoZero"/>
        <c:auto val="1"/>
        <c:lblAlgn val="ctr"/>
        <c:lblOffset val="100"/>
        <c:noMultiLvlLbl val="0"/>
      </c:catAx>
      <c:valAx>
        <c:axId val="-20973506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028452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Explain</a:t>
            </a:r>
            <a:r>
              <a:rPr lang="en-US" baseline="0"/>
              <a:t> Pricing?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'The Intake'!#REF!</c:f>
            </c:strRef>
          </c:cat>
          <c:val>
            <c:numRef>
              <c:f>'The Intake'!$D$33:$D$34</c:f>
              <c:numCache>
                <c:formatCode>0%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Expalin Process?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'The Intake'!$B$3:$B$7</c:f>
              <c:strCache>
                <c:ptCount val="5"/>
                <c:pt idx="0">
                  <c:v>Not at all</c:v>
                </c:pt>
                <c:pt idx="1">
                  <c:v>Poorly</c:v>
                </c:pt>
                <c:pt idx="2">
                  <c:v>Somewhat </c:v>
                </c:pt>
                <c:pt idx="3">
                  <c:v>Well</c:v>
                </c:pt>
                <c:pt idx="4">
                  <c:v>Very Well</c:v>
                </c:pt>
              </c:strCache>
            </c:strRef>
          </c:cat>
          <c:val>
            <c:numRef>
              <c:f>'The Intake'!$C$3:$C$7</c:f>
              <c:numCache>
                <c:formatCode>0%</c:formatCode>
                <c:ptCount val="5"/>
                <c:pt idx="0">
                  <c:v>0.19</c:v>
                </c:pt>
                <c:pt idx="1">
                  <c:v>0.13</c:v>
                </c:pt>
                <c:pt idx="2">
                  <c:v>0.19</c:v>
                </c:pt>
                <c:pt idx="3">
                  <c:v>0.27</c:v>
                </c:pt>
                <c:pt idx="4">
                  <c:v>0.22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'The Intake'!$B$3:$B$7</c:f>
              <c:strCache>
                <c:ptCount val="5"/>
                <c:pt idx="0">
                  <c:v>Not at all</c:v>
                </c:pt>
                <c:pt idx="1">
                  <c:v>Poorly</c:v>
                </c:pt>
                <c:pt idx="2">
                  <c:v>Somewhat </c:v>
                </c:pt>
                <c:pt idx="3">
                  <c:v>Well</c:v>
                </c:pt>
                <c:pt idx="4">
                  <c:v>Very Well</c:v>
                </c:pt>
              </c:strCache>
            </c:strRef>
          </c:cat>
          <c:val>
            <c:numRef>
              <c:f>'The Intake'!$D$3:$D$7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336936"/>
        <c:axId val="2141493832"/>
      </c:barChart>
      <c:catAx>
        <c:axId val="2141336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1493832"/>
        <c:crosses val="autoZero"/>
        <c:auto val="1"/>
        <c:lblAlgn val="ctr"/>
        <c:lblOffset val="100"/>
        <c:noMultiLvlLbl val="0"/>
      </c:catAx>
      <c:valAx>
        <c:axId val="21414938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141336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Empathetic?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'The Intake'!$B$14:$B$18</c:f>
              <c:strCache>
                <c:ptCount val="5"/>
                <c:pt idx="0">
                  <c:v>Not at all</c:v>
                </c:pt>
                <c:pt idx="1">
                  <c:v>Poorly</c:v>
                </c:pt>
                <c:pt idx="2">
                  <c:v>Somewhat </c:v>
                </c:pt>
                <c:pt idx="3">
                  <c:v>Well</c:v>
                </c:pt>
                <c:pt idx="4">
                  <c:v>Very Well</c:v>
                </c:pt>
              </c:strCache>
            </c:strRef>
          </c:cat>
          <c:val>
            <c:numRef>
              <c:f>'The Intake'!$C$14:$C$18</c:f>
              <c:numCache>
                <c:formatCode>0%</c:formatCode>
                <c:ptCount val="5"/>
                <c:pt idx="0">
                  <c:v>0.42</c:v>
                </c:pt>
                <c:pt idx="1">
                  <c:v>0.22</c:v>
                </c:pt>
                <c:pt idx="2">
                  <c:v>0.19</c:v>
                </c:pt>
                <c:pt idx="3">
                  <c:v>0.12</c:v>
                </c:pt>
                <c:pt idx="4">
                  <c:v>0.05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'The Intake'!$B$14:$B$18</c:f>
              <c:strCache>
                <c:ptCount val="5"/>
                <c:pt idx="0">
                  <c:v>Not at all</c:v>
                </c:pt>
                <c:pt idx="1">
                  <c:v>Poorly</c:v>
                </c:pt>
                <c:pt idx="2">
                  <c:v>Somewhat </c:v>
                </c:pt>
                <c:pt idx="3">
                  <c:v>Well</c:v>
                </c:pt>
                <c:pt idx="4">
                  <c:v>Very Well</c:v>
                </c:pt>
              </c:strCache>
            </c:strRef>
          </c:cat>
          <c:val>
            <c:numRef>
              <c:f>'The Intake'!$D$14:$D$18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9720184"/>
        <c:axId val="-2099597448"/>
      </c:barChart>
      <c:catAx>
        <c:axId val="-2099720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99597448"/>
        <c:crosses val="autoZero"/>
        <c:auto val="1"/>
        <c:lblAlgn val="ctr"/>
        <c:lblOffset val="100"/>
        <c:noMultiLvlLbl val="0"/>
      </c:catAx>
      <c:valAx>
        <c:axId val="-20995974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2099720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Polite/Professional?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'The Intake'!$B$24:$B$28</c:f>
              <c:strCache>
                <c:ptCount val="5"/>
                <c:pt idx="0">
                  <c:v>Not at all</c:v>
                </c:pt>
                <c:pt idx="1">
                  <c:v>Poorly</c:v>
                </c:pt>
                <c:pt idx="2">
                  <c:v>Somewhat </c:v>
                </c:pt>
                <c:pt idx="3">
                  <c:v>Well</c:v>
                </c:pt>
                <c:pt idx="4">
                  <c:v>Very Well</c:v>
                </c:pt>
              </c:strCache>
            </c:strRef>
          </c:cat>
          <c:val>
            <c:numRef>
              <c:f>'The Intake'!$C$24:$C$28</c:f>
              <c:numCache>
                <c:formatCode>0%</c:formatCode>
                <c:ptCount val="5"/>
                <c:pt idx="0">
                  <c:v>0.06</c:v>
                </c:pt>
                <c:pt idx="1">
                  <c:v>0.08</c:v>
                </c:pt>
                <c:pt idx="2">
                  <c:v>0.25</c:v>
                </c:pt>
                <c:pt idx="3">
                  <c:v>0.36</c:v>
                </c:pt>
                <c:pt idx="4">
                  <c:v>0.25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'The Intake'!$B$24:$B$28</c:f>
              <c:strCache>
                <c:ptCount val="5"/>
                <c:pt idx="0">
                  <c:v>Not at all</c:v>
                </c:pt>
                <c:pt idx="1">
                  <c:v>Poorly</c:v>
                </c:pt>
                <c:pt idx="2">
                  <c:v>Somewhat </c:v>
                </c:pt>
                <c:pt idx="3">
                  <c:v>Well</c:v>
                </c:pt>
                <c:pt idx="4">
                  <c:v>Very Well</c:v>
                </c:pt>
              </c:strCache>
            </c:strRef>
          </c:cat>
          <c:val>
            <c:numRef>
              <c:f>'The Intake'!$D$24:$D$28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0946920"/>
        <c:axId val="-2106463080"/>
      </c:barChart>
      <c:catAx>
        <c:axId val="-2100946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06463080"/>
        <c:crosses val="autoZero"/>
        <c:auto val="1"/>
        <c:lblAlgn val="ctr"/>
        <c:lblOffset val="100"/>
        <c:noMultiLvlLbl val="0"/>
      </c:catAx>
      <c:valAx>
        <c:axId val="-21064630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2100946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Followup!$A$2:$A$6</c:f>
              <c:strCache>
                <c:ptCount val="5"/>
                <c:pt idx="0">
                  <c:v>&lt;15 minutes</c:v>
                </c:pt>
                <c:pt idx="1">
                  <c:v>15-30 minutes</c:v>
                </c:pt>
                <c:pt idx="2">
                  <c:v>Same Day</c:v>
                </c:pt>
                <c:pt idx="3">
                  <c:v>Next Day</c:v>
                </c:pt>
                <c:pt idx="4">
                  <c:v>3 days or never</c:v>
                </c:pt>
              </c:strCache>
            </c:strRef>
          </c:cat>
          <c:val>
            <c:numRef>
              <c:f>Followup!$C$2:$C$6</c:f>
              <c:numCache>
                <c:formatCode>0%</c:formatCode>
                <c:ptCount val="5"/>
                <c:pt idx="0">
                  <c:v>0.0566037735849056</c:v>
                </c:pt>
                <c:pt idx="1">
                  <c:v>0.0566037735849056</c:v>
                </c:pt>
                <c:pt idx="2">
                  <c:v>0.30188679245283</c:v>
                </c:pt>
                <c:pt idx="3">
                  <c:v>0.0377358490566038</c:v>
                </c:pt>
                <c:pt idx="4">
                  <c:v>0.547169811320755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Followup!$A$2:$A$6</c:f>
              <c:strCache>
                <c:ptCount val="5"/>
                <c:pt idx="0">
                  <c:v>&lt;15 minutes</c:v>
                </c:pt>
                <c:pt idx="1">
                  <c:v>15-30 minutes</c:v>
                </c:pt>
                <c:pt idx="2">
                  <c:v>Same Day</c:v>
                </c:pt>
                <c:pt idx="3">
                  <c:v>Next Day</c:v>
                </c:pt>
                <c:pt idx="4">
                  <c:v>3 days or never</c:v>
                </c:pt>
              </c:strCache>
            </c:strRef>
          </c:cat>
          <c:val>
            <c:numRef>
              <c:f>Followup!$D$2:$D$6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023464"/>
        <c:axId val="-2104243336"/>
      </c:barChart>
      <c:catAx>
        <c:axId val="-21040234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4243336"/>
        <c:crosses val="autoZero"/>
        <c:auto val="1"/>
        <c:lblAlgn val="ctr"/>
        <c:lblOffset val="100"/>
        <c:noMultiLvlLbl val="0"/>
      </c:catAx>
      <c:valAx>
        <c:axId val="-2104243336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04023464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Followup!$A$31:$A$35</c:f>
              <c:strCache>
                <c:ptCount val="5"/>
                <c:pt idx="0">
                  <c:v>&lt;15 minutes</c:v>
                </c:pt>
                <c:pt idx="1">
                  <c:v>15-30 minutes</c:v>
                </c:pt>
                <c:pt idx="2">
                  <c:v>Same Day</c:v>
                </c:pt>
                <c:pt idx="3">
                  <c:v>Next Day</c:v>
                </c:pt>
                <c:pt idx="4">
                  <c:v>3 days or never</c:v>
                </c:pt>
              </c:strCache>
            </c:strRef>
          </c:cat>
          <c:val>
            <c:numRef>
              <c:f>Followup!$C$31:$C$35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0.526315789473684</c:v>
                </c:pt>
                <c:pt idx="3">
                  <c:v>0.210526315789474</c:v>
                </c:pt>
                <c:pt idx="4">
                  <c:v>0.263157894736842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Followup!$A$31:$A$35</c:f>
              <c:strCache>
                <c:ptCount val="5"/>
                <c:pt idx="0">
                  <c:v>&lt;15 minutes</c:v>
                </c:pt>
                <c:pt idx="1">
                  <c:v>15-30 minutes</c:v>
                </c:pt>
                <c:pt idx="2">
                  <c:v>Same Day</c:v>
                </c:pt>
                <c:pt idx="3">
                  <c:v>Next Day</c:v>
                </c:pt>
                <c:pt idx="4">
                  <c:v>3 days or never</c:v>
                </c:pt>
              </c:strCache>
            </c:strRef>
          </c:cat>
          <c:val>
            <c:numRef>
              <c:f>Followup!$D$31:$D$35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894792"/>
        <c:axId val="2106437320"/>
      </c:barChart>
      <c:catAx>
        <c:axId val="-2111894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6437320"/>
        <c:crosses val="autoZero"/>
        <c:auto val="1"/>
        <c:lblAlgn val="ctr"/>
        <c:lblOffset val="100"/>
        <c:noMultiLvlLbl val="0"/>
      </c:catAx>
      <c:valAx>
        <c:axId val="2106437320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11894792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'1.Reach Person'!$A$25:$A$26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'1.Reach Person'!$B$25:$B$26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 Score</a:t>
            </a:r>
            <a:endParaRPr lang="en-US" baseline="0"/>
          </a:p>
          <a:p>
            <a:pPr>
              <a:defRPr/>
            </a:pPr>
            <a:r>
              <a:rPr lang="en-US" baseline="0"/>
              <a:t>(of Possible 100)</a:t>
            </a:r>
            <a:endParaRPr lang="en-US"/>
          </a:p>
        </c:rich>
      </c:tx>
      <c:layout>
        <c:manualLayout>
          <c:xMode val="edge"/>
          <c:yMode val="edge"/>
          <c:x val="0.371223796368793"/>
          <c:y val="0.023121387283237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Comparison!$B$1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Comparison!$A$2:$A$19</c:f>
              <c:strCache>
                <c:ptCount val="17"/>
                <c:pt idx="0">
                  <c:v>YOUR FIRM HERE</c:v>
                </c:pt>
                <c:pt idx="1">
                  <c:v>AA</c:v>
                </c:pt>
                <c:pt idx="2">
                  <c:v>BB</c:v>
                </c:pt>
                <c:pt idx="3">
                  <c:v>CC</c:v>
                </c:pt>
                <c:pt idx="4">
                  <c:v>DD</c:v>
                </c:pt>
                <c:pt idx="5">
                  <c:v>EE</c:v>
                </c:pt>
                <c:pt idx="6">
                  <c:v>FF</c:v>
                </c:pt>
                <c:pt idx="7">
                  <c:v>GG</c:v>
                </c:pt>
                <c:pt idx="8">
                  <c:v>HH</c:v>
                </c:pt>
                <c:pt idx="9">
                  <c:v>II</c:v>
                </c:pt>
                <c:pt idx="10">
                  <c:v>JJ</c:v>
                </c:pt>
                <c:pt idx="11">
                  <c:v>KK</c:v>
                </c:pt>
                <c:pt idx="12">
                  <c:v>LL</c:v>
                </c:pt>
                <c:pt idx="13">
                  <c:v>MM</c:v>
                </c:pt>
                <c:pt idx="14">
                  <c:v>NN</c:v>
                </c:pt>
                <c:pt idx="15">
                  <c:v>OO</c:v>
                </c:pt>
                <c:pt idx="16">
                  <c:v>PP</c:v>
                </c:pt>
              </c:strCache>
            </c:strRef>
          </c:cat>
          <c:val>
            <c:numRef>
              <c:f>Comparison!$B$2:$B$19</c:f>
              <c:numCache>
                <c:formatCode>0</c:formatCode>
                <c:ptCount val="17"/>
                <c:pt idx="0">
                  <c:v>0.0</c:v>
                </c:pt>
                <c:pt idx="1">
                  <c:v>48.59893333333333</c:v>
                </c:pt>
                <c:pt idx="2">
                  <c:v>48.67270588235294</c:v>
                </c:pt>
                <c:pt idx="3">
                  <c:v>46.67987692307693</c:v>
                </c:pt>
                <c:pt idx="4">
                  <c:v>45.96336996336996</c:v>
                </c:pt>
                <c:pt idx="5">
                  <c:v>45.06825974025974</c:v>
                </c:pt>
                <c:pt idx="6">
                  <c:v>44.8798961038961</c:v>
                </c:pt>
                <c:pt idx="7">
                  <c:v>44.17289696969697</c:v>
                </c:pt>
                <c:pt idx="8">
                  <c:v>34.67268571428572</c:v>
                </c:pt>
                <c:pt idx="9">
                  <c:v>32.13897142857142</c:v>
                </c:pt>
                <c:pt idx="10">
                  <c:v>26.94857142857143</c:v>
                </c:pt>
                <c:pt idx="11">
                  <c:v>6.576000000000005</c:v>
                </c:pt>
                <c:pt idx="12">
                  <c:v>5.563428571428574</c:v>
                </c:pt>
                <c:pt idx="13">
                  <c:v>-6.447999999999999</c:v>
                </c:pt>
                <c:pt idx="14">
                  <c:v>-8.332190476190473</c:v>
                </c:pt>
                <c:pt idx="15">
                  <c:v>-10.4824</c:v>
                </c:pt>
                <c:pt idx="16">
                  <c:v>-15.84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524808"/>
        <c:axId val="2140713048"/>
      </c:barChart>
      <c:catAx>
        <c:axId val="2140524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40713048"/>
        <c:crosses val="autoZero"/>
        <c:auto val="1"/>
        <c:lblAlgn val="ctr"/>
        <c:lblOffset val="100"/>
        <c:noMultiLvlLbl val="0"/>
      </c:catAx>
      <c:valAx>
        <c:axId val="21407130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40524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'Times on Hold'!$A$2:$A$6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4+</c:v>
                </c:pt>
              </c:strCache>
            </c:strRef>
          </c:cat>
          <c:val>
            <c:numRef>
              <c:f>'Times on Hold'!$B$2:$B$6</c:f>
              <c:numCache>
                <c:formatCode>0%</c:formatCode>
                <c:ptCount val="5"/>
                <c:pt idx="0">
                  <c:v>0.48</c:v>
                </c:pt>
                <c:pt idx="1">
                  <c:v>0.38</c:v>
                </c:pt>
                <c:pt idx="2">
                  <c:v>0.07</c:v>
                </c:pt>
                <c:pt idx="3">
                  <c:v>0.04</c:v>
                </c:pt>
                <c:pt idx="4">
                  <c:v>0.03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'Times on Hold'!$A$2:$A$6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4+</c:v>
                </c:pt>
              </c:strCache>
            </c:strRef>
          </c:cat>
          <c:val>
            <c:numRef>
              <c:f>'Times on Hold'!$C$2:$C$6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498728"/>
        <c:axId val="-2104250024"/>
      </c:barChart>
      <c:catAx>
        <c:axId val="-210349872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4250024"/>
        <c:crosses val="autoZero"/>
        <c:auto val="1"/>
        <c:lblAlgn val="ctr"/>
        <c:lblOffset val="100"/>
        <c:noMultiLvlLbl val="0"/>
      </c:catAx>
      <c:valAx>
        <c:axId val="-2104250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03498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'4.How long on Hold'!$A$2:$A$7</c:f>
              <c:strCache>
                <c:ptCount val="6"/>
                <c:pt idx="0">
                  <c:v>&lt;10 seconds</c:v>
                </c:pt>
                <c:pt idx="1">
                  <c:v>10-29 seconds</c:v>
                </c:pt>
                <c:pt idx="2">
                  <c:v>30-59 seconds</c:v>
                </c:pt>
                <c:pt idx="3">
                  <c:v>1-2 minutes</c:v>
                </c:pt>
                <c:pt idx="4">
                  <c:v>2-5 minutes</c:v>
                </c:pt>
                <c:pt idx="5">
                  <c:v>5+ minutes</c:v>
                </c:pt>
              </c:strCache>
            </c:strRef>
          </c:cat>
          <c:val>
            <c:numRef>
              <c:f>'4.How long on Hold'!$B$2:$B$7</c:f>
              <c:numCache>
                <c:formatCode>0%</c:formatCode>
                <c:ptCount val="6"/>
                <c:pt idx="0">
                  <c:v>0.11</c:v>
                </c:pt>
                <c:pt idx="1">
                  <c:v>0.31</c:v>
                </c:pt>
                <c:pt idx="2">
                  <c:v>0.12</c:v>
                </c:pt>
                <c:pt idx="3">
                  <c:v>0.25</c:v>
                </c:pt>
                <c:pt idx="4">
                  <c:v>0.15</c:v>
                </c:pt>
                <c:pt idx="5">
                  <c:v>0.06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'4.How long on Hold'!$A$2:$A$7</c:f>
              <c:strCache>
                <c:ptCount val="6"/>
                <c:pt idx="0">
                  <c:v>&lt;10 seconds</c:v>
                </c:pt>
                <c:pt idx="1">
                  <c:v>10-29 seconds</c:v>
                </c:pt>
                <c:pt idx="2">
                  <c:v>30-59 seconds</c:v>
                </c:pt>
                <c:pt idx="3">
                  <c:v>1-2 minutes</c:v>
                </c:pt>
                <c:pt idx="4">
                  <c:v>2-5 minutes</c:v>
                </c:pt>
                <c:pt idx="5">
                  <c:v>5+ minutes</c:v>
                </c:pt>
              </c:strCache>
            </c:strRef>
          </c:cat>
          <c:val>
            <c:numRef>
              <c:f>'4.How long on Hold'!$C$2:$C$7</c:f>
              <c:numCache>
                <c:formatCode>0%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023032"/>
        <c:axId val="-2103657896"/>
      </c:barChart>
      <c:catAx>
        <c:axId val="-21040230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3657896"/>
        <c:crosses val="autoZero"/>
        <c:auto val="1"/>
        <c:lblAlgn val="ctr"/>
        <c:lblOffset val="100"/>
        <c:noMultiLvlLbl val="0"/>
      </c:catAx>
      <c:valAx>
        <c:axId val="-2103657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04023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Greeting!$A$3:$A$5</c:f>
              <c:strCache>
                <c:ptCount val="3"/>
                <c:pt idx="0">
                  <c:v>Generic "Law Firm"</c:v>
                </c:pt>
                <c:pt idx="1">
                  <c:v>Name of Law Firm</c:v>
                </c:pt>
                <c:pt idx="2">
                  <c:v>Rude/"Hello"</c:v>
                </c:pt>
              </c:strCache>
            </c:strRef>
          </c:cat>
          <c:val>
            <c:numRef>
              <c:f>Greeting!$B$3:$B$5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Names!$A$2:$A$3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Names!$B$2:$B$3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Names!$A$21:$A$23</c:f>
              <c:strCache>
                <c:ptCount val="3"/>
                <c:pt idx="0">
                  <c:v>Never</c:v>
                </c:pt>
                <c:pt idx="1">
                  <c:v>Once</c:v>
                </c:pt>
                <c:pt idx="2">
                  <c:v>Naturally in conversation</c:v>
                </c:pt>
              </c:strCache>
            </c:strRef>
          </c:cat>
          <c:val>
            <c:numRef>
              <c:f>Names!$B$21:$B$23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Names!$B$1</c:f>
              <c:strCache>
                <c:ptCount val="1"/>
                <c:pt idx="0">
                  <c:v>YOUR FIRM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Names!$A$2:$A$3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Names!$B$2:$B$3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Names!$B$20</c:f>
              <c:strCache>
                <c:ptCount val="1"/>
                <c:pt idx="0">
                  <c:v>YOUR FIRM</c:v>
                </c:pt>
              </c:strCache>
            </c:strRef>
          </c:tx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cat>
            <c:strRef>
              <c:f>Names!$A$21:$A$23</c:f>
              <c:strCache>
                <c:ptCount val="3"/>
                <c:pt idx="0">
                  <c:v>Never</c:v>
                </c:pt>
                <c:pt idx="1">
                  <c:v>Once</c:v>
                </c:pt>
                <c:pt idx="2">
                  <c:v>Naturally in conversation</c:v>
                </c:pt>
              </c:strCache>
            </c:strRef>
          </c:cat>
          <c:val>
            <c:numRef>
              <c:f>Names!$B$21:$B$23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4" Type="http://schemas.openxmlformats.org/officeDocument/2006/relationships/chart" Target="../charts/chart13.xml"/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4" Type="http://schemas.openxmlformats.org/officeDocument/2006/relationships/chart" Target="../charts/chart17.xml"/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6</xdr:row>
      <xdr:rowOff>19050</xdr:rowOff>
    </xdr:from>
    <xdr:to>
      <xdr:col>8</xdr:col>
      <xdr:colOff>793750</xdr:colOff>
      <xdr:row>20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273050</xdr:colOff>
      <xdr:row>29</xdr:row>
      <xdr:rowOff>184150</xdr:rowOff>
    </xdr:from>
    <xdr:to>
      <xdr:col>8</xdr:col>
      <xdr:colOff>717550</xdr:colOff>
      <xdr:row>44</xdr:row>
      <xdr:rowOff>69850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158750</xdr:rowOff>
    </xdr:from>
    <xdr:to>
      <xdr:col>8</xdr:col>
      <xdr:colOff>469900</xdr:colOff>
      <xdr:row>27</xdr:row>
      <xdr:rowOff>44450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17</xdr:row>
      <xdr:rowOff>19050</xdr:rowOff>
    </xdr:from>
    <xdr:to>
      <xdr:col>5</xdr:col>
      <xdr:colOff>800100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5746750</xdr:colOff>
      <xdr:row>8</xdr:row>
      <xdr:rowOff>171450</xdr:rowOff>
    </xdr:from>
    <xdr:to>
      <xdr:col>5</xdr:col>
      <xdr:colOff>120650</xdr:colOff>
      <xdr:row>23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184150</xdr:colOff>
      <xdr:row>4</xdr:row>
      <xdr:rowOff>0</xdr:rowOff>
    </xdr:from>
    <xdr:to>
      <xdr:col>9</xdr:col>
      <xdr:colOff>628650</xdr:colOff>
      <xdr:row>18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158750</xdr:colOff>
      <xdr:row>25</xdr:row>
      <xdr:rowOff>6350</xdr:rowOff>
    </xdr:from>
    <xdr:to>
      <xdr:col>8</xdr:col>
      <xdr:colOff>603250</xdr:colOff>
      <xdr:row>39</xdr:row>
      <xdr:rowOff>82550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615950</xdr:colOff>
      <xdr:row>0</xdr:row>
      <xdr:rowOff>171450</xdr:rowOff>
    </xdr:from>
    <xdr:to>
      <xdr:col>24</xdr:col>
      <xdr:colOff>234950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628650</xdr:colOff>
      <xdr:row>19</xdr:row>
      <xdr:rowOff>57150</xdr:rowOff>
    </xdr:from>
    <xdr:to>
      <xdr:col>30</xdr:col>
      <xdr:colOff>247650</xdr:colOff>
      <xdr:row>33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44450</xdr:rowOff>
    </xdr:from>
    <xdr:to>
      <xdr:col>9</xdr:col>
      <xdr:colOff>19050</xdr:colOff>
      <xdr:row>15</xdr:row>
      <xdr:rowOff>120650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19</xdr:row>
      <xdr:rowOff>107950</xdr:rowOff>
    </xdr:from>
    <xdr:to>
      <xdr:col>8</xdr:col>
      <xdr:colOff>692150</xdr:colOff>
      <xdr:row>33</xdr:row>
      <xdr:rowOff>184150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463550</xdr:colOff>
      <xdr:row>40</xdr:row>
      <xdr:rowOff>69850</xdr:rowOff>
    </xdr:from>
    <xdr:to>
      <xdr:col>9</xdr:col>
      <xdr:colOff>82550</xdr:colOff>
      <xdr:row>54</xdr:row>
      <xdr:rowOff>146050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552450</xdr:colOff>
      <xdr:row>55</xdr:row>
      <xdr:rowOff>184150</xdr:rowOff>
    </xdr:from>
    <xdr:to>
      <xdr:col>10</xdr:col>
      <xdr:colOff>171450</xdr:colOff>
      <xdr:row>70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37</xdr:row>
      <xdr:rowOff>184150</xdr:rowOff>
    </xdr:from>
    <xdr:to>
      <xdr:col>13</xdr:col>
      <xdr:colOff>730250</xdr:colOff>
      <xdr:row>52</xdr:row>
      <xdr:rowOff>69850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374650</xdr:colOff>
      <xdr:row>1</xdr:row>
      <xdr:rowOff>31750</xdr:rowOff>
    </xdr:from>
    <xdr:to>
      <xdr:col>11</xdr:col>
      <xdr:colOff>819150</xdr:colOff>
      <xdr:row>15</xdr:row>
      <xdr:rowOff>107950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349250</xdr:colOff>
      <xdr:row>11</xdr:row>
      <xdr:rowOff>44450</xdr:rowOff>
    </xdr:from>
    <xdr:to>
      <xdr:col>13</xdr:col>
      <xdr:colOff>793750</xdr:colOff>
      <xdr:row>25</xdr:row>
      <xdr:rowOff>120650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628650</xdr:colOff>
      <xdr:row>19</xdr:row>
      <xdr:rowOff>57150</xdr:rowOff>
    </xdr:from>
    <xdr:to>
      <xdr:col>16</xdr:col>
      <xdr:colOff>247650</xdr:colOff>
      <xdr:row>33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</xdr:colOff>
      <xdr:row>11</xdr:row>
      <xdr:rowOff>82550</xdr:rowOff>
    </xdr:from>
    <xdr:to>
      <xdr:col>6</xdr:col>
      <xdr:colOff>590550</xdr:colOff>
      <xdr:row>25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349250</xdr:colOff>
      <xdr:row>37</xdr:row>
      <xdr:rowOff>107950</xdr:rowOff>
    </xdr:from>
    <xdr:to>
      <xdr:col>6</xdr:col>
      <xdr:colOff>793750</xdr:colOff>
      <xdr:row>51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33</xdr:row>
      <xdr:rowOff>177800</xdr:rowOff>
    </xdr:from>
    <xdr:to>
      <xdr:col>8</xdr:col>
      <xdr:colOff>635000</xdr:colOff>
      <xdr:row>57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F12" sqref="F12"/>
    </sheetView>
  </sheetViews>
  <sheetFormatPr baseColWidth="10" defaultRowHeight="15" x14ac:dyDescent="0"/>
  <sheetData>
    <row r="1" spans="1:1">
      <c r="A1" t="s">
        <v>63</v>
      </c>
    </row>
    <row r="2" spans="1:1">
      <c r="A2" t="s">
        <v>65</v>
      </c>
    </row>
    <row r="3" spans="1:1">
      <c r="A3" t="s">
        <v>64</v>
      </c>
    </row>
    <row r="4" spans="1:1">
      <c r="A4" t="s">
        <v>61</v>
      </c>
    </row>
    <row r="5" spans="1:1">
      <c r="A5" t="s">
        <v>62</v>
      </c>
    </row>
    <row r="6" spans="1:1">
      <c r="A6" t="s">
        <v>116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BY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37" sqref="J37"/>
    </sheetView>
  </sheetViews>
  <sheetFormatPr baseColWidth="10" defaultRowHeight="15" x14ac:dyDescent="0"/>
  <cols>
    <col min="1" max="1" width="15.33203125" bestFit="1" customWidth="1"/>
    <col min="4" max="4" width="8.33203125" customWidth="1"/>
  </cols>
  <sheetData>
    <row r="1" spans="1:77">
      <c r="C1" s="26" t="s">
        <v>111</v>
      </c>
      <c r="D1" t="s">
        <v>110</v>
      </c>
      <c r="E1" s="24" t="s">
        <v>109</v>
      </c>
      <c r="F1" s="24" t="s">
        <v>14</v>
      </c>
      <c r="G1" s="24" t="s">
        <v>42</v>
      </c>
      <c r="H1" s="25" t="s">
        <v>88</v>
      </c>
      <c r="I1" s="1" t="s">
        <v>108</v>
      </c>
      <c r="J1" s="25" t="s">
        <v>2</v>
      </c>
      <c r="K1" s="1" t="s">
        <v>107</v>
      </c>
      <c r="L1">
        <v>0</v>
      </c>
      <c r="M1">
        <v>1</v>
      </c>
      <c r="N1">
        <v>2</v>
      </c>
      <c r="O1">
        <v>3</v>
      </c>
      <c r="P1">
        <v>4</v>
      </c>
      <c r="Q1" s="5" t="s">
        <v>88</v>
      </c>
      <c r="R1" t="s">
        <v>106</v>
      </c>
      <c r="S1" s="24" t="s">
        <v>19</v>
      </c>
      <c r="T1" s="24" t="s">
        <v>20</v>
      </c>
      <c r="U1" s="24" t="s">
        <v>21</v>
      </c>
      <c r="V1" s="24" t="s">
        <v>16</v>
      </c>
      <c r="W1" s="24" t="s">
        <v>17</v>
      </c>
      <c r="X1" s="24" t="s">
        <v>18</v>
      </c>
      <c r="Y1" s="25" t="s">
        <v>88</v>
      </c>
      <c r="Z1" s="1" t="s">
        <v>0</v>
      </c>
      <c r="AA1" s="24" t="s">
        <v>105</v>
      </c>
      <c r="AB1" s="24" t="s">
        <v>104</v>
      </c>
      <c r="AC1" s="24" t="s">
        <v>103</v>
      </c>
      <c r="AD1" s="5" t="s">
        <v>88</v>
      </c>
      <c r="AE1" s="1" t="s">
        <v>102</v>
      </c>
      <c r="AF1" s="25" t="s">
        <v>2</v>
      </c>
      <c r="AG1" t="s">
        <v>101</v>
      </c>
      <c r="AH1" s="25" t="s">
        <v>2</v>
      </c>
      <c r="AI1" t="s">
        <v>100</v>
      </c>
      <c r="AJ1" s="13" t="s">
        <v>2</v>
      </c>
      <c r="AK1" t="s">
        <v>99</v>
      </c>
      <c r="AL1" s="5" t="s">
        <v>2</v>
      </c>
      <c r="AM1" t="s">
        <v>98</v>
      </c>
      <c r="AN1" s="5" t="s">
        <v>2</v>
      </c>
      <c r="AO1" t="s">
        <v>97</v>
      </c>
      <c r="AP1" s="24" t="s">
        <v>35</v>
      </c>
      <c r="AQ1" s="24" t="s">
        <v>94</v>
      </c>
      <c r="AR1" s="24" t="s">
        <v>33</v>
      </c>
      <c r="AS1" s="24" t="s">
        <v>2</v>
      </c>
      <c r="AT1" s="24" t="s">
        <v>34</v>
      </c>
      <c r="AU1" s="23" t="s">
        <v>88</v>
      </c>
      <c r="AV1" s="1" t="s">
        <v>96</v>
      </c>
      <c r="AW1" s="24" t="s">
        <v>35</v>
      </c>
      <c r="AX1" s="24" t="s">
        <v>94</v>
      </c>
      <c r="AY1" s="24" t="s">
        <v>33</v>
      </c>
      <c r="AZ1" s="24" t="s">
        <v>46</v>
      </c>
      <c r="BA1" s="24" t="s">
        <v>47</v>
      </c>
      <c r="BB1" s="23" t="s">
        <v>88</v>
      </c>
      <c r="BC1" s="1" t="s">
        <v>60</v>
      </c>
      <c r="BD1" s="24" t="s">
        <v>35</v>
      </c>
      <c r="BE1" s="24" t="s">
        <v>94</v>
      </c>
      <c r="BF1" s="24" t="s">
        <v>33</v>
      </c>
      <c r="BG1" s="24" t="s">
        <v>46</v>
      </c>
      <c r="BH1" s="24" t="s">
        <v>47</v>
      </c>
      <c r="BI1" s="23" t="s">
        <v>88</v>
      </c>
      <c r="BJ1" s="1" t="s">
        <v>95</v>
      </c>
      <c r="BK1" s="24" t="s">
        <v>35</v>
      </c>
      <c r="BL1" s="24" t="s">
        <v>94</v>
      </c>
      <c r="BM1" s="24" t="s">
        <v>33</v>
      </c>
      <c r="BN1" s="24" t="s">
        <v>46</v>
      </c>
      <c r="BO1" s="24" t="s">
        <v>47</v>
      </c>
      <c r="BP1" s="23" t="s">
        <v>88</v>
      </c>
      <c r="BQ1" s="1" t="s">
        <v>93</v>
      </c>
      <c r="BR1" s="25" t="s">
        <v>2</v>
      </c>
      <c r="BS1" t="s">
        <v>92</v>
      </c>
      <c r="BT1" s="24" t="s">
        <v>91</v>
      </c>
      <c r="BU1" s="24" t="s">
        <v>90</v>
      </c>
      <c r="BV1" s="24" t="s">
        <v>51</v>
      </c>
      <c r="BW1" s="24" t="s">
        <v>1</v>
      </c>
      <c r="BX1" s="24" t="s">
        <v>89</v>
      </c>
      <c r="BY1" s="23" t="s">
        <v>88</v>
      </c>
    </row>
    <row r="2" spans="1:77" hidden="1">
      <c r="A2" s="21" t="s">
        <v>87</v>
      </c>
      <c r="B2" s="21"/>
      <c r="C2" s="22"/>
      <c r="D2" s="21"/>
      <c r="E2" s="21"/>
      <c r="F2" s="21"/>
      <c r="G2" s="21"/>
      <c r="H2" s="15">
        <v>0.22</v>
      </c>
      <c r="I2" s="21"/>
      <c r="J2" s="15">
        <v>0.11</v>
      </c>
      <c r="K2" s="21"/>
      <c r="L2" s="21"/>
      <c r="M2" s="21"/>
      <c r="N2" s="21"/>
      <c r="O2" s="21"/>
      <c r="P2" s="21"/>
      <c r="Q2" s="15">
        <v>0.02</v>
      </c>
      <c r="R2" s="21"/>
      <c r="S2" s="21"/>
      <c r="T2" s="21"/>
      <c r="U2" s="21"/>
      <c r="V2" s="21"/>
      <c r="W2" s="21"/>
      <c r="X2" s="21"/>
      <c r="Y2" s="15">
        <v>0.02</v>
      </c>
      <c r="Z2" s="21"/>
      <c r="AA2" s="21"/>
      <c r="AB2" s="21"/>
      <c r="AC2" s="21"/>
      <c r="AD2" s="15">
        <v>0.05</v>
      </c>
      <c r="AE2" s="21"/>
      <c r="AF2" s="15">
        <v>0.03</v>
      </c>
      <c r="AG2" s="21"/>
      <c r="AH2" s="15">
        <v>0.06</v>
      </c>
      <c r="AI2" s="21"/>
      <c r="AJ2" s="15">
        <v>0.06</v>
      </c>
      <c r="AK2" s="21"/>
      <c r="AL2" s="15">
        <v>0.03</v>
      </c>
      <c r="AM2" s="21"/>
      <c r="AN2" s="15">
        <v>0.04</v>
      </c>
      <c r="AO2" s="21"/>
      <c r="AP2" s="21"/>
      <c r="AQ2" s="21"/>
      <c r="AR2" s="21"/>
      <c r="AS2" s="21"/>
      <c r="AT2" s="21"/>
      <c r="AU2" s="15">
        <v>0.04</v>
      </c>
      <c r="AV2" s="21"/>
      <c r="AW2" s="21"/>
      <c r="AX2" s="21"/>
      <c r="AY2" s="21"/>
      <c r="AZ2" s="21"/>
      <c r="BA2" s="21"/>
      <c r="BB2" s="15">
        <v>0.04</v>
      </c>
      <c r="BC2" s="21"/>
      <c r="BD2" s="21"/>
      <c r="BE2" s="21"/>
      <c r="BF2" s="21"/>
      <c r="BG2" s="21"/>
      <c r="BH2" s="21"/>
      <c r="BI2" s="15">
        <v>0.04</v>
      </c>
      <c r="BJ2" s="21"/>
      <c r="BK2" s="21"/>
      <c r="BL2" s="21"/>
      <c r="BM2" s="21"/>
      <c r="BN2" s="21"/>
      <c r="BO2" s="21"/>
      <c r="BP2" s="15">
        <v>0.04</v>
      </c>
      <c r="BQ2" s="21"/>
      <c r="BR2" s="15">
        <v>0.04</v>
      </c>
      <c r="BS2" s="21"/>
      <c r="BT2" s="21"/>
      <c r="BU2" s="21"/>
      <c r="BV2" s="21"/>
      <c r="BW2" s="21"/>
      <c r="BX2" s="21"/>
      <c r="BY2" s="15">
        <v>0.16</v>
      </c>
    </row>
    <row r="3" spans="1:77">
      <c r="A3" s="21" t="s">
        <v>55</v>
      </c>
      <c r="B3" s="20" t="e">
        <f>96*C3</f>
        <v>#DIV/0!</v>
      </c>
      <c r="C3" s="16" t="e">
        <f>(H3*$H$2)+(J3*$J$2)+(Q3*$Q$2)+(Y3*$Y$2)+(AD3*$AD$2)+(AF3*$AF$2)+(AH3*$AH$2)+(AJ3*$AJ$2)+(AL3*$AL$2)+(AN3*$AN$2)+(AU3*$AU$2)+(BB3*$BB$2)+(BI3*$BI$2)+(BI3*$BI$2)+(BP3*$BP$2)+(BR3*$BR$2)+(BY3*$BY$2)</f>
        <v>#DIV/0!</v>
      </c>
      <c r="D3" s="21"/>
      <c r="E3" s="27">
        <f>'1.Reach Person'!C2</f>
        <v>0</v>
      </c>
      <c r="F3" s="27">
        <f>'1.Reach Person'!C3</f>
        <v>0</v>
      </c>
      <c r="G3" s="27">
        <f>'1.Reach Person'!C4</f>
        <v>0</v>
      </c>
      <c r="H3" s="12" t="e">
        <f>(G3-(2*E3))/SUM(E3:G3)</f>
        <v>#DIV/0!</v>
      </c>
      <c r="I3" s="21"/>
      <c r="J3" s="15" t="e">
        <f>'1.Reach Person'!B26/('1.Reach Person'!B26+'1.Reach Person'!B25)</f>
        <v>#DIV/0!</v>
      </c>
      <c r="K3" s="21"/>
      <c r="L3" s="27">
        <f>'Times on Hold'!D2</f>
        <v>0</v>
      </c>
      <c r="M3" s="27">
        <f>'Times on Hold'!D3</f>
        <v>0</v>
      </c>
      <c r="N3" s="27">
        <f>'Times on Hold'!D4</f>
        <v>0</v>
      </c>
      <c r="O3" s="27">
        <f>'Times on Hold'!D5</f>
        <v>0</v>
      </c>
      <c r="P3" s="27">
        <f>'Times on Hold'!D6</f>
        <v>0</v>
      </c>
      <c r="Q3" s="12" t="e">
        <f>((1*L3)/SUM(L3:P3))+((0.75*M3)/SUM(L3:P3))+((0*N3)/SUM(L3:P3))+((-1*O3)/SUM(L3:P3))</f>
        <v>#DIV/0!</v>
      </c>
      <c r="R3" s="21"/>
      <c r="S3" s="21">
        <f>'4.How long on Hold'!D2</f>
        <v>0</v>
      </c>
      <c r="T3" s="21">
        <f>'4.How long on Hold'!D3</f>
        <v>0</v>
      </c>
      <c r="U3" s="21">
        <f>'4.How long on Hold'!D4</f>
        <v>0</v>
      </c>
      <c r="V3" s="21">
        <f>'4.How long on Hold'!D5</f>
        <v>0</v>
      </c>
      <c r="W3" s="21">
        <f>'4.How long on Hold'!D6</f>
        <v>0</v>
      </c>
      <c r="X3" s="21">
        <f>'4.How long on Hold'!D7</f>
        <v>0</v>
      </c>
      <c r="Y3" s="14" t="e">
        <f>((S3)+(0.9*T3)+(0.5*U3)+(0*V3)+(-1*W3)+(-3*X3))/SUM(S3:X3)</f>
        <v>#DIV/0!</v>
      </c>
      <c r="Z3" s="21"/>
      <c r="AA3" s="21">
        <f>Greeting!B3</f>
        <v>0</v>
      </c>
      <c r="AB3" s="21">
        <f>Greeting!B4</f>
        <v>0</v>
      </c>
      <c r="AC3" s="21">
        <f>Greeting!B5</f>
        <v>0</v>
      </c>
      <c r="AD3" s="12" t="e">
        <f>((0*AA3)+(AB3)+(-2*AC3))/SUM(AA3:AC3)</f>
        <v>#DIV/0!</v>
      </c>
      <c r="AE3" s="21"/>
      <c r="AF3" s="15" t="e">
        <f>Names!B3/(Names!B3+Names!B2)</f>
        <v>#DIV/0!</v>
      </c>
      <c r="AG3" s="21"/>
      <c r="AH3" s="15" t="e">
        <f>(Names!B22+Names!B21)/(Names!B21+Names!B22+Names!B23)</f>
        <v>#DIV/0!</v>
      </c>
      <c r="AI3" s="21"/>
      <c r="AJ3" s="18" t="e">
        <f>'Gathering Info'!C3/('Gathering Info'!C3+'Gathering Info'!C2)</f>
        <v>#DIV/0!</v>
      </c>
      <c r="AK3" s="21"/>
      <c r="AL3" s="15" t="e">
        <f>'Gathering Info'!C21/('Gathering Info'!C21+'Gathering Info'!C20)</f>
        <v>#DIV/0!</v>
      </c>
      <c r="AM3" s="21"/>
      <c r="AN3" s="15" t="e">
        <f>'Gathering Info'!C43/('Gathering Info'!C43+'Gathering Info'!C42)</f>
        <v>#DIV/0!</v>
      </c>
      <c r="AO3" s="21"/>
      <c r="AP3" s="21">
        <f>'Gathering Info'!D60</f>
        <v>0</v>
      </c>
      <c r="AQ3" s="21">
        <f>'Gathering Info'!D61</f>
        <v>0</v>
      </c>
      <c r="AR3" s="21">
        <f>'Gathering Info'!D62</f>
        <v>0</v>
      </c>
      <c r="AS3" s="21">
        <f>'Gathering Info'!D63</f>
        <v>0</v>
      </c>
      <c r="AT3" s="21">
        <f>'Gathering Info'!D65</f>
        <v>0</v>
      </c>
      <c r="AU3" s="12">
        <f>((-1*AP3)+(0*AQ3)+(0.25*AR3)+(0.5*AS3)+(1*AT3))/SUM(AP3:AT5)</f>
        <v>0</v>
      </c>
      <c r="AV3" s="21"/>
      <c r="AW3" s="21">
        <f>'The Intake'!E3</f>
        <v>0</v>
      </c>
      <c r="AX3" s="21">
        <f>'The Intake'!E4</f>
        <v>0</v>
      </c>
      <c r="AY3" s="21">
        <f>'The Intake'!E5</f>
        <v>0</v>
      </c>
      <c r="AZ3" s="21">
        <f>'The Intake'!E6</f>
        <v>0</v>
      </c>
      <c r="BA3" s="21">
        <f>'The Intake'!E7</f>
        <v>0</v>
      </c>
      <c r="BB3" s="12">
        <f>((-1*AW3)+(0*AX3)+(0.25*AY3)+(0.5*AZ3)+(1*BA3))/SUM(AW3:BA5)</f>
        <v>0</v>
      </c>
      <c r="BC3" s="21"/>
      <c r="BD3" s="21">
        <f>'The Intake'!E14</f>
        <v>0</v>
      </c>
      <c r="BE3" s="21">
        <f>'The Intake'!E15</f>
        <v>0</v>
      </c>
      <c r="BF3" s="21">
        <f>'The Intake'!E16</f>
        <v>0</v>
      </c>
      <c r="BG3" s="21">
        <f>'The Intake'!E17</f>
        <v>0</v>
      </c>
      <c r="BH3" s="21">
        <f>'The Intake'!E18</f>
        <v>0</v>
      </c>
      <c r="BI3" s="12">
        <f>((-1*BD3)+(0*BE3)+(0.25*BF3)+(0.5*BG3)+(1*BH3))/SUM(BD3:BH5)</f>
        <v>0</v>
      </c>
      <c r="BJ3" s="21"/>
      <c r="BK3" s="21">
        <f>'The Intake'!E24</f>
        <v>0</v>
      </c>
      <c r="BL3" s="21">
        <f>'The Intake'!E25</f>
        <v>0</v>
      </c>
      <c r="BM3" s="21">
        <f>'The Intake'!E26</f>
        <v>0</v>
      </c>
      <c r="BN3" s="21">
        <f>'The Intake'!E27</f>
        <v>0</v>
      </c>
      <c r="BO3" s="21">
        <f>'The Intake'!E28</f>
        <v>0</v>
      </c>
      <c r="BP3" s="12">
        <f>((-1*BK3)+(0*BL3)+(0.25*BM3)+(0.5*BN3)+(1*BO3))/SUM(BK3:BO5)</f>
        <v>0</v>
      </c>
      <c r="BQ3" s="21"/>
      <c r="BR3" s="15" t="e">
        <f>'The Intake'!E34/('The Intake'!E34+'The Intake'!E33)</f>
        <v>#DIV/0!</v>
      </c>
      <c r="BS3" s="21"/>
      <c r="BT3" s="21">
        <f>Followup!E2+Followup!E31</f>
        <v>0</v>
      </c>
      <c r="BU3" s="21">
        <f>Followup!E3+Followup!E32</f>
        <v>0</v>
      </c>
      <c r="BV3" s="21">
        <f>Followup!E4+Followup!E33</f>
        <v>0</v>
      </c>
      <c r="BW3" s="21">
        <f>Followup!E5+Followup!E34</f>
        <v>0</v>
      </c>
      <c r="BX3" s="21">
        <f>Followup!E35+Followup!E6</f>
        <v>0</v>
      </c>
      <c r="BY3" s="12" t="e">
        <f>((1*BT3)+(0.9*BU3)+(0.5*BV3)+(0.15*BW3)+(-2*BX3))/SUM(BT3:BX3)</f>
        <v>#DIV/0!</v>
      </c>
    </row>
    <row r="4" spans="1:77">
      <c r="A4" s="17" t="s">
        <v>86</v>
      </c>
      <c r="B4" s="20">
        <f>96*C4</f>
        <v>48.598933333333335</v>
      </c>
      <c r="C4" s="16">
        <f>(H4*$H$2)+(J4*$J$2)+(Q4*$Q$2)+(Y4*$Y$2)+(AD4*$AD$2)+(AF4*$AF$2)+(AH4*$AH$2)+(AJ4*$AJ$2)+(AL4*$AL$2)+(AN4*$AN$2)+(AU4*$AU$2)+(BB4*$BB$2)+(BI4*$BI$2)+(BI4*$BI$2)+(BP4*$BP$2)+(BR4*$BR$2)+(BY4*$BY$2)</f>
        <v>0.5062388888888889</v>
      </c>
      <c r="D4" s="17"/>
      <c r="E4" s="17"/>
      <c r="F4" s="17"/>
      <c r="G4" s="17">
        <v>8</v>
      </c>
      <c r="H4" s="12">
        <f>(G4-(2*E4))/SUM(E4:G4)</f>
        <v>1</v>
      </c>
      <c r="I4" s="17"/>
      <c r="J4" s="15">
        <v>0</v>
      </c>
      <c r="K4" s="17"/>
      <c r="L4" s="17">
        <v>4</v>
      </c>
      <c r="M4" s="17">
        <v>4</v>
      </c>
      <c r="N4" s="17"/>
      <c r="O4" s="17"/>
      <c r="P4" s="17"/>
      <c r="Q4" s="12">
        <f>((1*L4)/SUM(L4:P4))+((0.75*M4)/SUM(L4:P4))+((0*N4)/SUM(L4:P4))+((-1*O4)/SUM(L4:P4))</f>
        <v>0.875</v>
      </c>
      <c r="R4" s="17"/>
      <c r="S4" s="17">
        <v>1</v>
      </c>
      <c r="T4" s="17">
        <v>3</v>
      </c>
      <c r="U4" s="17">
        <v>1</v>
      </c>
      <c r="V4" s="17"/>
      <c r="W4" s="17">
        <v>1</v>
      </c>
      <c r="X4" s="17"/>
      <c r="Y4" s="14">
        <f>((S4)+(0.9*T4)+(0.5*U4)+(0*V4)+(-1*W4)+(-3*X4))/SUM(S4:X4)</f>
        <v>0.53333333333333333</v>
      </c>
      <c r="Z4" s="17"/>
      <c r="AA4" s="17">
        <v>1</v>
      </c>
      <c r="AB4" s="17">
        <v>7</v>
      </c>
      <c r="AC4" s="17"/>
      <c r="AD4" s="12">
        <f>((0*AA4)+(AB4)+(-2*AC4))/SUM(AA4:AC4)</f>
        <v>0.875</v>
      </c>
      <c r="AE4" s="17"/>
      <c r="AF4" s="15">
        <v>0.22</v>
      </c>
      <c r="AG4" s="17"/>
      <c r="AH4" s="15">
        <v>0.78</v>
      </c>
      <c r="AI4" s="17"/>
      <c r="AJ4" s="18">
        <v>0.78</v>
      </c>
      <c r="AK4" s="17"/>
      <c r="AL4" s="15">
        <v>0.11</v>
      </c>
      <c r="AM4" s="17"/>
      <c r="AN4" s="15">
        <v>0.28999999999999998</v>
      </c>
      <c r="AO4" s="17"/>
      <c r="AP4" s="17">
        <v>1</v>
      </c>
      <c r="AQ4" s="17">
        <v>2</v>
      </c>
      <c r="AR4" s="17">
        <v>4</v>
      </c>
      <c r="AS4" s="17"/>
      <c r="AT4" s="17">
        <v>1</v>
      </c>
      <c r="AU4" s="12">
        <f>((-1*AP4)+(0*AQ4)+(0.25*AR4)+(0.5*AS4)+(1*AT4))/SUM(AP4:AT6)</f>
        <v>5.5555555555555552E-2</v>
      </c>
      <c r="AV4" s="17"/>
      <c r="AW4" s="17">
        <v>1</v>
      </c>
      <c r="AX4" s="17">
        <v>2</v>
      </c>
      <c r="AY4" s="17">
        <v>2</v>
      </c>
      <c r="AZ4" s="17">
        <v>3</v>
      </c>
      <c r="BA4" s="17"/>
      <c r="BB4" s="12">
        <f>((-1*AW4)+(0*AX4)+(0.25*AY4)+(0.5*AZ4)+(1*BA4))/SUM(AW4:BA6)</f>
        <v>5.5555555555555552E-2</v>
      </c>
      <c r="BC4" s="17"/>
      <c r="BD4" s="17">
        <v>5</v>
      </c>
      <c r="BE4" s="17">
        <v>1</v>
      </c>
      <c r="BF4" s="17">
        <v>1</v>
      </c>
      <c r="BG4" s="17">
        <v>1</v>
      </c>
      <c r="BH4" s="17"/>
      <c r="BI4" s="12">
        <f>((-1*BD4)+(0*BE4)+(0.25*BF4)+(0.5*BG4)+(1*BH4))/SUM(BD4:BH6)</f>
        <v>-0.2361111111111111</v>
      </c>
      <c r="BJ4" s="17"/>
      <c r="BK4" s="17"/>
      <c r="BL4" s="17"/>
      <c r="BM4" s="17">
        <v>3</v>
      </c>
      <c r="BN4" s="17">
        <v>2</v>
      </c>
      <c r="BO4" s="17">
        <v>3</v>
      </c>
      <c r="BP4" s="12">
        <f>((-1*BK4)+(0*BL4)+(0.25*BM4)+(0.5*BN4)+(1*BO4))/SUM(BK4:BO6)</f>
        <v>0.2638888888888889</v>
      </c>
      <c r="BQ4" s="17"/>
      <c r="BR4" s="15">
        <v>0</v>
      </c>
      <c r="BS4" s="17"/>
      <c r="BT4" s="17">
        <v>1</v>
      </c>
      <c r="BU4" s="17">
        <v>2</v>
      </c>
      <c r="BV4" s="17">
        <v>6</v>
      </c>
      <c r="BW4" s="17"/>
      <c r="BX4" s="17"/>
      <c r="BY4" s="12">
        <f>((1*BT4)+(0.9*BU4)+(0.5*BV4)+(0.15*BW4)+(-2*BX4))/SUM(BT4:BX4)</f>
        <v>0.64444444444444438</v>
      </c>
    </row>
    <row r="5" spans="1:77">
      <c r="A5" s="17" t="s">
        <v>85</v>
      </c>
      <c r="B5" s="20">
        <f>96*C5</f>
        <v>48.672705882352943</v>
      </c>
      <c r="C5" s="16">
        <f>(H5*$H$2)+(J5*$J$2)+(Q5*$Q$2)+(Y5*$Y$2)+(AD5*$AD$2)+(AF5*$AF$2)+(AH5*$AH$2)+(AJ5*$AJ$2)+(AL5*$AL$2)+(AN5*$AN$2)+(AU5*$AU$2)+(BB5*$BB$2)+(BI5*$BI$2)+(BI5*$BI$2)+(BP5*$BP$2)+(BR5*$BR$2)+(BY5*$BY$2)</f>
        <v>0.50700735294117649</v>
      </c>
      <c r="D5" s="17"/>
      <c r="E5" s="17"/>
      <c r="F5" s="17"/>
      <c r="G5" s="17">
        <v>8</v>
      </c>
      <c r="H5" s="12">
        <f>(G5-(2*E5))/SUM(E5:G5)</f>
        <v>1</v>
      </c>
      <c r="I5" s="17"/>
      <c r="J5" s="15">
        <v>0</v>
      </c>
      <c r="K5" s="17"/>
      <c r="L5" s="17">
        <v>4</v>
      </c>
      <c r="M5" s="17">
        <v>3</v>
      </c>
      <c r="N5" s="17">
        <v>1</v>
      </c>
      <c r="O5" s="17"/>
      <c r="P5" s="17"/>
      <c r="Q5" s="12">
        <f>((1*L5)/SUM(L5:P5))+((0.75*M5)/SUM(L5:P5))+((0*N5)/SUM(L5:P5))+((-1*O5)/SUM(L5:P5))</f>
        <v>0.78125</v>
      </c>
      <c r="R5" s="17"/>
      <c r="S5" s="17"/>
      <c r="T5" s="17"/>
      <c r="U5" s="17"/>
      <c r="V5" s="17">
        <v>3</v>
      </c>
      <c r="W5" s="17">
        <v>1</v>
      </c>
      <c r="X5" s="17"/>
      <c r="Y5" s="14">
        <f>((S5)+(0.9*T5)+(0.5*U5)+(0*V5)+(-1*W5)+(-3*X5))/SUM(S5:X5)</f>
        <v>-0.25</v>
      </c>
      <c r="Z5" s="17"/>
      <c r="AA5" s="17"/>
      <c r="AB5" s="17">
        <v>8</v>
      </c>
      <c r="AC5" s="17"/>
      <c r="AD5" s="12">
        <f>((0*AA5)+(AB5)+(-2*AC5))/SUM(AA5:AC5)</f>
        <v>1</v>
      </c>
      <c r="AE5" s="17"/>
      <c r="AF5" s="15">
        <v>0.89</v>
      </c>
      <c r="AG5" s="17"/>
      <c r="AH5" s="15">
        <v>1</v>
      </c>
      <c r="AI5" s="17"/>
      <c r="AJ5" s="18">
        <v>0.89</v>
      </c>
      <c r="AK5" s="17"/>
      <c r="AL5" s="15">
        <v>0.44</v>
      </c>
      <c r="AM5" s="17"/>
      <c r="AN5" s="15">
        <v>0.43</v>
      </c>
      <c r="AO5" s="17"/>
      <c r="AP5" s="17"/>
      <c r="AQ5" s="17"/>
      <c r="AR5" s="17">
        <v>2</v>
      </c>
      <c r="AS5" s="17">
        <v>6</v>
      </c>
      <c r="AT5" s="17"/>
      <c r="AU5" s="12">
        <f>((-1*AP5)+(0*AQ5)+(0.25*AR5)+(0.5*AS5)+(1*AT5))/SUM(AP5:AT7)</f>
        <v>0.20588235294117646</v>
      </c>
      <c r="AV5" s="17"/>
      <c r="AW5" s="17"/>
      <c r="AX5" s="17">
        <v>1</v>
      </c>
      <c r="AY5" s="17">
        <v>1</v>
      </c>
      <c r="AZ5" s="17">
        <v>2</v>
      </c>
      <c r="BA5" s="17">
        <v>4</v>
      </c>
      <c r="BB5" s="12">
        <f>((-1*AW5)+(0*AX5)+(0.25*AY5)+(0.5*AZ5)+(1*BA5))/SUM(AW5:BA7)</f>
        <v>0.30882352941176472</v>
      </c>
      <c r="BC5" s="17"/>
      <c r="BD5" s="17">
        <v>1</v>
      </c>
      <c r="BE5" s="17"/>
      <c r="BF5" s="17">
        <v>2</v>
      </c>
      <c r="BG5" s="17">
        <v>2</v>
      </c>
      <c r="BH5" s="17">
        <v>3</v>
      </c>
      <c r="BI5" s="12">
        <f>((-1*BD5)+(0*BE5)+(0.25*BF5)+(0.5*BG5)+(1*BH5))/SUM(BD5:BH7)</f>
        <v>0.20588235294117646</v>
      </c>
      <c r="BJ5" s="17"/>
      <c r="BK5" s="17"/>
      <c r="BL5" s="17"/>
      <c r="BM5" s="17"/>
      <c r="BN5" s="17"/>
      <c r="BO5" s="17">
        <v>8</v>
      </c>
      <c r="BP5" s="12">
        <f>((-1*BK5)+(0*BL5)+(0.25*BM5)+(0.5*BN5)+(1*BO5))/SUM(BK5:BO7)</f>
        <v>0.47058823529411764</v>
      </c>
      <c r="BQ5" s="17"/>
      <c r="BR5" s="15">
        <v>0</v>
      </c>
      <c r="BS5" s="17"/>
      <c r="BT5" s="17"/>
      <c r="BU5" s="17"/>
      <c r="BV5" s="17">
        <v>4</v>
      </c>
      <c r="BW5" s="17"/>
      <c r="BX5" s="17">
        <v>1</v>
      </c>
      <c r="BY5" s="12">
        <f>((1*BT5)+(0.9*BU5)+(0.5*BV5)+(0.15*BW5)+(-2*BX5))/SUM(BT5:BX5)</f>
        <v>0</v>
      </c>
    </row>
    <row r="6" spans="1:77">
      <c r="A6" s="17" t="s">
        <v>84</v>
      </c>
      <c r="B6" s="20">
        <f>96*C6</f>
        <v>46.679876923076932</v>
      </c>
      <c r="C6" s="16">
        <f>(H6*$H$2)+(J6*$J$2)+(Q6*$Q$2)+(Y6*$Y$2)+(AD6*$AD$2)+(AF6*$AF$2)+(AH6*$AH$2)+(AJ6*$AJ$2)+(AL6*$AL$2)+(AN6*$AN$2)+(AU6*$AU$2)+(BB6*$BB$2)+(BI6*$BI$2)+(BI6*$BI$2)+(BP6*$BP$2)+(BR6*$BR$2)+(BY6*$BY$2)</f>
        <v>0.48624871794871805</v>
      </c>
      <c r="D6" s="17"/>
      <c r="E6" s="17"/>
      <c r="F6" s="17">
        <v>3</v>
      </c>
      <c r="G6" s="17">
        <v>2</v>
      </c>
      <c r="H6" s="12">
        <f>(G6-(2*E6))/SUM(E6:G6)</f>
        <v>0.4</v>
      </c>
      <c r="I6" s="17"/>
      <c r="J6" s="15">
        <v>0.5</v>
      </c>
      <c r="K6" s="17"/>
      <c r="L6" s="17">
        <v>1</v>
      </c>
      <c r="M6" s="17">
        <v>2</v>
      </c>
      <c r="N6" s="17"/>
      <c r="O6" s="17"/>
      <c r="P6" s="17"/>
      <c r="Q6" s="12">
        <f>((1*L6)/SUM(L6:P6))+((0.75*M6)/SUM(L6:P6))+((0*N6)/SUM(L6:P6))+((-1*O6)/SUM(L6:P6))</f>
        <v>0.83333333333333326</v>
      </c>
      <c r="R6" s="17"/>
      <c r="S6" s="17"/>
      <c r="T6" s="17"/>
      <c r="U6" s="17">
        <v>1</v>
      </c>
      <c r="V6" s="17"/>
      <c r="W6" s="17"/>
      <c r="X6" s="17"/>
      <c r="Y6" s="14">
        <f>((S6)+(0.9*T6)+(0.5*U6)+(0*V6)+(-1*W6)+(-3*X6))/SUM(S6:X6)</f>
        <v>0.5</v>
      </c>
      <c r="Z6" s="17"/>
      <c r="AA6" s="17"/>
      <c r="AB6" s="17">
        <v>2</v>
      </c>
      <c r="AC6" s="17"/>
      <c r="AD6" s="12">
        <f>((0*AA6)+(AB6)+(-2*AC6))/SUM(AA6:AC6)</f>
        <v>1</v>
      </c>
      <c r="AE6" s="17"/>
      <c r="AF6" s="15">
        <v>0.33</v>
      </c>
      <c r="AG6" s="17"/>
      <c r="AH6" s="15">
        <v>0.67</v>
      </c>
      <c r="AI6" s="17"/>
      <c r="AJ6" s="18">
        <v>0.67</v>
      </c>
      <c r="AK6" s="17"/>
      <c r="AL6" s="15">
        <v>0</v>
      </c>
      <c r="AM6" s="17"/>
      <c r="AN6" s="15">
        <v>0.5</v>
      </c>
      <c r="AO6" s="17"/>
      <c r="AP6" s="17">
        <v>1</v>
      </c>
      <c r="AQ6" s="17">
        <v>1</v>
      </c>
      <c r="AR6" s="17"/>
      <c r="AS6" s="17"/>
      <c r="AT6" s="17"/>
      <c r="AU6" s="12">
        <f>((-1*AP6)+(0*AQ6)+(0.25*AR6)+(0.5*AS6)+(1*AT6))/SUM(AP6:AT8)</f>
        <v>-7.6923076923076927E-2</v>
      </c>
      <c r="AV6" s="17"/>
      <c r="AW6" s="17">
        <v>1</v>
      </c>
      <c r="AX6" s="17"/>
      <c r="AY6" s="17">
        <v>1</v>
      </c>
      <c r="AZ6" s="17"/>
      <c r="BA6" s="17"/>
      <c r="BB6" s="12">
        <f>((-1*AW6)+(0*AX6)+(0.25*AY6)+(0.5*AZ6)+(1*BA6))/SUM(AW6:BA8)</f>
        <v>-5.7692307692307696E-2</v>
      </c>
      <c r="BC6" s="17"/>
      <c r="BD6" s="17">
        <v>1</v>
      </c>
      <c r="BE6" s="17"/>
      <c r="BF6" s="17"/>
      <c r="BG6" s="17">
        <v>1</v>
      </c>
      <c r="BH6" s="17"/>
      <c r="BI6" s="12">
        <f>((-1*BD6)+(0*BE6)+(0.25*BF6)+(0.5*BG6)+(1*BH6))/SUM(BD6:BH8)</f>
        <v>-4.1666666666666664E-2</v>
      </c>
      <c r="BJ6" s="17"/>
      <c r="BK6" s="17"/>
      <c r="BL6" s="17"/>
      <c r="BM6" s="17"/>
      <c r="BN6" s="17">
        <v>1</v>
      </c>
      <c r="BO6" s="17">
        <v>1</v>
      </c>
      <c r="BP6" s="12">
        <f>((-1*BK6)+(0*BL6)+(0.25*BM6)+(0.5*BN6)+(1*BO6))/SUM(BK6:BO8)</f>
        <v>0.125</v>
      </c>
      <c r="BQ6" s="17"/>
      <c r="BR6" s="15">
        <v>0</v>
      </c>
      <c r="BS6" s="17"/>
      <c r="BT6" s="17"/>
      <c r="BU6" s="17"/>
      <c r="BV6" s="17"/>
      <c r="BW6" s="17"/>
      <c r="BX6" s="17"/>
      <c r="BY6" s="19">
        <v>1</v>
      </c>
    </row>
    <row r="7" spans="1:77">
      <c r="A7" s="17" t="s">
        <v>83</v>
      </c>
      <c r="B7" s="20">
        <f>96*C7</f>
        <v>45.963369963369956</v>
      </c>
      <c r="C7" s="16">
        <f>(H7*$H$2)+(J7*$J$2)+(Q7*$Q$2)+(Y7*$Y$2)+(AD7*$AD$2)+(AF7*$AF$2)+(AH7*$AH$2)+(AJ7*$AJ$2)+(AL7*$AL$2)+(AN7*$AN$2)+(AU7*$AU$2)+(BB7*$BB$2)+(BI7*$BI$2)+(BI7*$BI$2)+(BP7*$BP$2)+(BR7*$BR$2)+(BY7*$BY$2)</f>
        <v>0.47878510378510375</v>
      </c>
      <c r="D7" s="17"/>
      <c r="E7" s="17"/>
      <c r="F7" s="17"/>
      <c r="G7" s="17">
        <v>7</v>
      </c>
      <c r="H7" s="12">
        <f>(G7-(2*E7))/SUM(E7:G7)</f>
        <v>1</v>
      </c>
      <c r="I7" s="17"/>
      <c r="J7" s="15">
        <v>0</v>
      </c>
      <c r="K7" s="17"/>
      <c r="L7" s="17">
        <v>2</v>
      </c>
      <c r="M7" s="17">
        <v>4</v>
      </c>
      <c r="N7" s="17"/>
      <c r="O7" s="17"/>
      <c r="P7" s="17">
        <v>1</v>
      </c>
      <c r="Q7" s="12">
        <f>((1*L7)/SUM(L7:P7))+((0.75*M7)/SUM(L7:P7))+((0*N7)/SUM(L7:P7))+((-1*O7)/SUM(L7:P7))</f>
        <v>0.71428571428571419</v>
      </c>
      <c r="R7" s="17"/>
      <c r="S7" s="17">
        <v>1</v>
      </c>
      <c r="T7" s="17">
        <v>1</v>
      </c>
      <c r="U7" s="17">
        <v>1</v>
      </c>
      <c r="V7" s="17">
        <v>3</v>
      </c>
      <c r="W7" s="17">
        <v>1</v>
      </c>
      <c r="X7" s="17">
        <v>2</v>
      </c>
      <c r="Y7" s="14">
        <f>((S7)+(0.9*T7)+(0.5*U7)+(0*V7)+(-1*W7)+(-3*X7))/SUM(S7:X7)</f>
        <v>-0.51111111111111107</v>
      </c>
      <c r="Z7" s="17"/>
      <c r="AA7" s="17">
        <v>5</v>
      </c>
      <c r="AB7" s="17">
        <v>2</v>
      </c>
      <c r="AC7" s="17"/>
      <c r="AD7" s="12">
        <f>((0*AA7)+(AB7)+(-2*AC7))/SUM(AA7:AC7)</f>
        <v>0.2857142857142857</v>
      </c>
      <c r="AE7" s="17"/>
      <c r="AF7" s="15">
        <v>0.7</v>
      </c>
      <c r="AG7" s="17"/>
      <c r="AH7" s="15">
        <v>0.6</v>
      </c>
      <c r="AI7" s="17"/>
      <c r="AJ7" s="18">
        <v>0.8</v>
      </c>
      <c r="AK7" s="17"/>
      <c r="AL7" s="15">
        <v>0.5</v>
      </c>
      <c r="AM7" s="17"/>
      <c r="AN7" s="15">
        <v>0.28999999999999998</v>
      </c>
      <c r="AO7" s="17"/>
      <c r="AP7" s="17"/>
      <c r="AQ7" s="17">
        <v>1</v>
      </c>
      <c r="AR7" s="17">
        <v>5</v>
      </c>
      <c r="AS7" s="17">
        <v>1</v>
      </c>
      <c r="AT7" s="17"/>
      <c r="AU7" s="12">
        <f>((-1*AP7)+(0*AQ7)+(0.25*AR7)+(0.5*AS7)+(1*AT7))/SUM(AP7:AT9)</f>
        <v>6.7307692307692304E-2</v>
      </c>
      <c r="AV7" s="17"/>
      <c r="AW7" s="17"/>
      <c r="AX7" s="17">
        <v>2</v>
      </c>
      <c r="AY7" s="17">
        <v>4</v>
      </c>
      <c r="AZ7" s="17"/>
      <c r="BA7" s="17">
        <v>1</v>
      </c>
      <c r="BB7" s="12">
        <f>((-1*AW7)+(0*AX7)+(0.25*AY7)+(0.5*AZ7)+(1*BA7))/SUM(AW7:BA9)</f>
        <v>7.6923076923076927E-2</v>
      </c>
      <c r="BC7" s="17"/>
      <c r="BD7" s="17">
        <v>3</v>
      </c>
      <c r="BE7" s="17">
        <v>4</v>
      </c>
      <c r="BF7" s="17"/>
      <c r="BG7" s="17"/>
      <c r="BH7" s="17"/>
      <c r="BI7" s="12">
        <f>((-1*BD7)+(0*BE7)+(0.25*BF7)+(0.5*BG7)+(1*BH7))/SUM(BD7:BH9)</f>
        <v>-0.12</v>
      </c>
      <c r="BJ7" s="17"/>
      <c r="BK7" s="17"/>
      <c r="BL7" s="17"/>
      <c r="BM7" s="17">
        <v>3</v>
      </c>
      <c r="BN7" s="17">
        <v>2</v>
      </c>
      <c r="BO7" s="17">
        <v>2</v>
      </c>
      <c r="BP7" s="12">
        <f>((-1*BK7)+(0*BL7)+(0.25*BM7)+(0.5*BN7)+(1*BO7))/SUM(BK7:BO9)</f>
        <v>0.15</v>
      </c>
      <c r="BQ7" s="17"/>
      <c r="BR7" s="15">
        <v>0</v>
      </c>
      <c r="BS7" s="17"/>
      <c r="BT7" s="17">
        <v>1</v>
      </c>
      <c r="BU7" s="17"/>
      <c r="BV7" s="17">
        <v>2</v>
      </c>
      <c r="BW7" s="17"/>
      <c r="BX7" s="17"/>
      <c r="BY7" s="12">
        <f>((1*BT7)+(0.9*BU7)+(0.5*BV7)+(0.15*BW7)+(-2*BX7))/SUM(BT7:BX7)</f>
        <v>0.66666666666666663</v>
      </c>
    </row>
    <row r="8" spans="1:77">
      <c r="A8" s="17" t="s">
        <v>82</v>
      </c>
      <c r="B8" s="20">
        <f>96*C8</f>
        <v>45.068259740259741</v>
      </c>
      <c r="C8" s="16">
        <f>(H8*$H$2)+(J8*$J$2)+(Q8*$Q$2)+(Y8*$Y$2)+(AD8*$AD$2)+(AF8*$AF$2)+(AH8*$AH$2)+(AJ8*$AJ$2)+(AL8*$AL$2)+(AN8*$AN$2)+(AU8*$AU$2)+(BB8*$BB$2)+(BI8*$BI$2)+(BI8*$BI$2)+(BP8*$BP$2)+(BR8*$BR$2)+(BY8*$BY$2)</f>
        <v>0.46946103896103897</v>
      </c>
      <c r="D8" s="17"/>
      <c r="E8" s="17"/>
      <c r="F8" s="17">
        <v>4</v>
      </c>
      <c r="G8" s="17">
        <v>4</v>
      </c>
      <c r="H8" s="12">
        <f>(G8-(2*E8))/SUM(E8:G8)</f>
        <v>0.5</v>
      </c>
      <c r="I8" s="17"/>
      <c r="J8" s="15">
        <v>0</v>
      </c>
      <c r="K8" s="17"/>
      <c r="L8" s="17">
        <v>4</v>
      </c>
      <c r="M8" s="17">
        <v>6</v>
      </c>
      <c r="N8" s="17">
        <v>1</v>
      </c>
      <c r="O8" s="17"/>
      <c r="P8" s="17"/>
      <c r="Q8" s="12">
        <f>((1*L8)/SUM(L8:P8))+((0.75*M8)/SUM(L8:P8))+((0*N8)/SUM(L8:P8))+((-1*O8)/SUM(L8:P8))</f>
        <v>0.77272727272727271</v>
      </c>
      <c r="R8" s="17"/>
      <c r="S8" s="17"/>
      <c r="T8" s="17">
        <v>2</v>
      </c>
      <c r="U8" s="17"/>
      <c r="V8" s="17">
        <v>1</v>
      </c>
      <c r="W8" s="17"/>
      <c r="X8" s="17"/>
      <c r="Y8" s="14">
        <f>((S8)+(0.9*T8)+(0.5*U8)+(0*V8)+(-1*W8)+(-3*X8))/SUM(S8:X8)</f>
        <v>0.6</v>
      </c>
      <c r="Z8" s="17"/>
      <c r="AA8" s="17"/>
      <c r="AB8" s="17">
        <v>4</v>
      </c>
      <c r="AC8" s="17"/>
      <c r="AD8" s="12">
        <f>((0*AA8)+(AB8)+(-2*AC8))/SUM(AA8:AC8)</f>
        <v>1</v>
      </c>
      <c r="AE8" s="17"/>
      <c r="AF8" s="15">
        <v>0.25</v>
      </c>
      <c r="AG8" s="17"/>
      <c r="AH8" s="15">
        <v>0.5</v>
      </c>
      <c r="AI8" s="17"/>
      <c r="AJ8" s="18">
        <v>0.6</v>
      </c>
      <c r="AK8" s="17"/>
      <c r="AL8" s="15">
        <v>0</v>
      </c>
      <c r="AM8" s="17"/>
      <c r="AN8" s="15">
        <v>0.5</v>
      </c>
      <c r="AO8" s="17"/>
      <c r="AP8" s="17">
        <v>1</v>
      </c>
      <c r="AQ8" s="17">
        <v>1</v>
      </c>
      <c r="AR8" s="17"/>
      <c r="AS8" s="17">
        <v>2</v>
      </c>
      <c r="AT8" s="17"/>
      <c r="AU8" s="12">
        <f>((-1*AP8)+(0*AQ8)+(0.25*AR8)+(0.5*AS8)+(1*AT8))/SUM(AP8:AT10)</f>
        <v>0</v>
      </c>
      <c r="AV8" s="17"/>
      <c r="AW8" s="17">
        <v>1</v>
      </c>
      <c r="AX8" s="17"/>
      <c r="AY8" s="17">
        <v>1</v>
      </c>
      <c r="AZ8" s="17">
        <v>1</v>
      </c>
      <c r="BA8" s="17">
        <v>1</v>
      </c>
      <c r="BB8" s="12">
        <f>((-1*AW8)+(0*AX8)+(0.25*AY8)+(0.5*AZ8)+(1*BA8))/SUM(AW8:BA10)</f>
        <v>3.4090909090909088E-2</v>
      </c>
      <c r="BC8" s="17"/>
      <c r="BD8" s="17"/>
      <c r="BE8" s="17">
        <v>1</v>
      </c>
      <c r="BF8" s="17">
        <v>1</v>
      </c>
      <c r="BG8" s="17"/>
      <c r="BH8" s="17">
        <v>1</v>
      </c>
      <c r="BI8" s="12">
        <f>((-1*BD8)+(0*BE8)+(0.25*BF8)+(0.5*BG8)+(1*BH8))/SUM(BD8:BH10)</f>
        <v>5.9523809523809521E-2</v>
      </c>
      <c r="BJ8" s="17"/>
      <c r="BK8" s="17"/>
      <c r="BL8" s="17"/>
      <c r="BM8" s="17">
        <v>1</v>
      </c>
      <c r="BN8" s="17">
        <v>2</v>
      </c>
      <c r="BO8" s="17"/>
      <c r="BP8" s="12">
        <f>((-1*BK8)+(0*BL8)+(0.25*BM8)+(0.5*BN8)+(1*BO8))/SUM(BK8:BO10)</f>
        <v>5.9523809523809521E-2</v>
      </c>
      <c r="BQ8" s="17"/>
      <c r="BR8" s="15">
        <v>0.5</v>
      </c>
      <c r="BS8" s="17"/>
      <c r="BT8" s="17"/>
      <c r="BU8" s="17"/>
      <c r="BV8" s="17"/>
      <c r="BW8" s="17"/>
      <c r="BX8" s="17"/>
      <c r="BY8" s="19">
        <v>1</v>
      </c>
    </row>
    <row r="9" spans="1:77">
      <c r="A9" s="17" t="s">
        <v>81</v>
      </c>
      <c r="B9" s="20">
        <f>96*C9</f>
        <v>44.879896103896101</v>
      </c>
      <c r="C9" s="16">
        <f>(H9*$H$2)+(J9*$J$2)+(Q9*$Q$2)+(Y9*$Y$2)+(AD9*$AD$2)+(AF9*$AF$2)+(AH9*$AH$2)+(AJ9*$AJ$2)+(AL9*$AL$2)+(AN9*$AN$2)+(AU9*$AU$2)+(BB9*$BB$2)+(BI9*$BI$2)+(BI9*$BI$2)+(BP9*$BP$2)+(BR9*$BR$2)+(BY9*$BY$2)</f>
        <v>0.46749891774891772</v>
      </c>
      <c r="D9" s="17"/>
      <c r="E9" s="17"/>
      <c r="F9" s="17">
        <v>1</v>
      </c>
      <c r="G9" s="17">
        <v>15</v>
      </c>
      <c r="H9" s="12">
        <f>(G9-(2*E9))/SUM(E9:G9)</f>
        <v>0.9375</v>
      </c>
      <c r="I9" s="17"/>
      <c r="J9" s="15">
        <v>0.2</v>
      </c>
      <c r="K9" s="17"/>
      <c r="L9" s="17">
        <v>11</v>
      </c>
      <c r="M9" s="17">
        <v>4</v>
      </c>
      <c r="N9" s="17"/>
      <c r="O9" s="17"/>
      <c r="P9" s="17"/>
      <c r="Q9" s="12">
        <f>((1*L9)/SUM(L9:P9))+((0.75*M9)/SUM(L9:P9))+((0*N9)/SUM(L9:P9))+((-1*O9)/SUM(L9:P9))</f>
        <v>0.93333333333333335</v>
      </c>
      <c r="R9" s="17"/>
      <c r="S9" s="17">
        <v>1</v>
      </c>
      <c r="T9" s="17">
        <v>2</v>
      </c>
      <c r="U9" s="17"/>
      <c r="V9" s="17"/>
      <c r="W9" s="17">
        <v>1</v>
      </c>
      <c r="X9" s="17"/>
      <c r="Y9" s="14">
        <f>((S9)+(0.9*T9)+(0.5*U9)+(0*V9)+(-1*W9)+(-3*X9))/SUM(S9:X9)</f>
        <v>0.44999999999999996</v>
      </c>
      <c r="Z9" s="17"/>
      <c r="AA9" s="17">
        <v>3</v>
      </c>
      <c r="AB9" s="17">
        <v>11</v>
      </c>
      <c r="AC9" s="17">
        <v>1</v>
      </c>
      <c r="AD9" s="12">
        <f>((0*AA9)+(AB9)+(-2*AC9))/SUM(AA9:AC9)</f>
        <v>0.6</v>
      </c>
      <c r="AE9" s="17"/>
      <c r="AF9" s="15">
        <v>0.63</v>
      </c>
      <c r="AG9" s="17"/>
      <c r="AH9" s="15">
        <v>0.38</v>
      </c>
      <c r="AI9" s="17"/>
      <c r="AJ9" s="18">
        <v>0.38</v>
      </c>
      <c r="AK9" s="17"/>
      <c r="AL9" s="15">
        <v>0.06</v>
      </c>
      <c r="AM9" s="17"/>
      <c r="AN9" s="15">
        <v>0.36</v>
      </c>
      <c r="AO9" s="17"/>
      <c r="AP9" s="17">
        <v>6</v>
      </c>
      <c r="AQ9" s="17"/>
      <c r="AR9" s="17">
        <v>3</v>
      </c>
      <c r="AS9" s="17">
        <v>6</v>
      </c>
      <c r="AT9" s="17"/>
      <c r="AU9" s="12">
        <f>((-1*AP9)+(0*AQ9)+(0.25*AR9)+(0.5*AS9)+(1*AT9))/SUM(AP9:AT11)</f>
        <v>-0.10227272727272728</v>
      </c>
      <c r="AV9" s="17"/>
      <c r="AW9" s="17">
        <v>7</v>
      </c>
      <c r="AX9" s="17">
        <v>1</v>
      </c>
      <c r="AY9" s="17"/>
      <c r="AZ9" s="17">
        <v>4</v>
      </c>
      <c r="BA9" s="17">
        <v>3</v>
      </c>
      <c r="BB9" s="12">
        <f>((-1*AW9)+(0*AX9)+(0.25*AY9)+(0.5*AZ9)+(1*BA9))/SUM(AW9:BA11)</f>
        <v>-9.0909090909090912E-2</v>
      </c>
      <c r="BC9" s="17"/>
      <c r="BD9" s="17">
        <v>6</v>
      </c>
      <c r="BE9" s="17">
        <v>3</v>
      </c>
      <c r="BF9" s="17">
        <v>6</v>
      </c>
      <c r="BG9" s="17"/>
      <c r="BH9" s="17"/>
      <c r="BI9" s="12">
        <f>((-1*BD9)+(0*BE9)+(0.25*BF9)+(0.5*BG9)+(1*BH9))/SUM(BD9:BH11)</f>
        <v>-0.21428571428571427</v>
      </c>
      <c r="BJ9" s="17"/>
      <c r="BK9" s="17">
        <v>2</v>
      </c>
      <c r="BL9" s="17"/>
      <c r="BM9" s="17">
        <v>1</v>
      </c>
      <c r="BN9" s="17">
        <v>9</v>
      </c>
      <c r="BO9" s="17">
        <v>3</v>
      </c>
      <c r="BP9" s="12">
        <f>((-1*BK9)+(0*BL9)+(0.25*BM9)+(0.5*BN9)+(1*BO9))/SUM(BK9:BO11)</f>
        <v>0.27380952380952384</v>
      </c>
      <c r="BQ9" s="17"/>
      <c r="BR9" s="15">
        <v>0.47</v>
      </c>
      <c r="BS9" s="17"/>
      <c r="BT9" s="17"/>
      <c r="BU9" s="17">
        <v>1</v>
      </c>
      <c r="BV9" s="17">
        <v>3</v>
      </c>
      <c r="BW9" s="17"/>
      <c r="BX9" s="17"/>
      <c r="BY9" s="12">
        <f>((1*BT9)+(0.9*BU9)+(0.5*BV9)+(0.15*BW9)+(-2*BX9))/SUM(BT9:BX9)</f>
        <v>0.6</v>
      </c>
    </row>
    <row r="10" spans="1:77">
      <c r="A10" s="17" t="s">
        <v>80</v>
      </c>
      <c r="B10" s="20">
        <f>96*C10</f>
        <v>44.172896969696971</v>
      </c>
      <c r="C10" s="16">
        <f>(H10*$H$2)+(J10*$J$2)+(Q10*$Q$2)+(Y10*$Y$2)+(AD10*$AD$2)+(AF10*$AF$2)+(AH10*$AH$2)+(AJ10*$AJ$2)+(AL10*$AL$2)+(AN10*$AN$2)+(AU10*$AU$2)+(BB10*$BB$2)+(BI10*$BI$2)+(BI10*$BI$2)+(BP10*$BP$2)+(BR10*$BR$2)+(BY10*$BY$2)</f>
        <v>0.46013434343434345</v>
      </c>
      <c r="D10" s="17"/>
      <c r="E10" s="17"/>
      <c r="F10" s="17">
        <v>3</v>
      </c>
      <c r="G10" s="17">
        <v>3</v>
      </c>
      <c r="H10" s="12">
        <f>(G10-(2*E10))/SUM(E10:G10)</f>
        <v>0.5</v>
      </c>
      <c r="I10" s="17"/>
      <c r="J10" s="15">
        <v>0</v>
      </c>
      <c r="K10" s="17"/>
      <c r="L10" s="17">
        <v>3</v>
      </c>
      <c r="M10" s="17"/>
      <c r="N10" s="17"/>
      <c r="O10" s="17">
        <v>1</v>
      </c>
      <c r="P10" s="17">
        <v>2</v>
      </c>
      <c r="Q10" s="12">
        <f>((1*L10)/SUM(L10:P10))+((0.75*M10)/SUM(L10:P10))+((0*N10)/SUM(L10:P10))+((-1*O10)/SUM(L10:P10))</f>
        <v>0.33333333333333337</v>
      </c>
      <c r="R10" s="17"/>
      <c r="S10" s="17"/>
      <c r="T10" s="17">
        <v>1</v>
      </c>
      <c r="U10" s="17">
        <v>1</v>
      </c>
      <c r="V10" s="17"/>
      <c r="W10" s="17">
        <v>1</v>
      </c>
      <c r="X10" s="17"/>
      <c r="Y10" s="14">
        <f>((S10)+(0.9*T10)+(0.5*U10)+(0*V10)+(-1*W10)+(-3*X10))/SUM(S10:X10)</f>
        <v>0.1333333333333333</v>
      </c>
      <c r="Z10" s="17"/>
      <c r="AA10" s="17"/>
      <c r="AB10" s="17">
        <v>3</v>
      </c>
      <c r="AC10" s="17"/>
      <c r="AD10" s="12">
        <f>((0*AA10)+(AB10)+(-2*AC10))/SUM(AA10:AC10)</f>
        <v>1</v>
      </c>
      <c r="AE10" s="17"/>
      <c r="AF10" s="15">
        <v>0.75</v>
      </c>
      <c r="AG10" s="17"/>
      <c r="AH10" s="15">
        <v>0.75</v>
      </c>
      <c r="AI10" s="17"/>
      <c r="AJ10" s="18">
        <v>0.5</v>
      </c>
      <c r="AK10" s="17"/>
      <c r="AL10" s="15">
        <v>0</v>
      </c>
      <c r="AM10" s="17"/>
      <c r="AN10" s="15">
        <v>0.33</v>
      </c>
      <c r="AO10" s="17"/>
      <c r="AP10" s="17"/>
      <c r="AQ10" s="17"/>
      <c r="AR10" s="17"/>
      <c r="AS10" s="17">
        <v>2</v>
      </c>
      <c r="AT10" s="17">
        <v>1</v>
      </c>
      <c r="AU10" s="12">
        <f>((-1*AP10)+(0*AQ10)+(0.25*AR10)+(0.5*AS10)+(1*AT10))/SUM(AP10:AT12)</f>
        <v>0.18181818181818182</v>
      </c>
      <c r="AV10" s="17"/>
      <c r="AW10" s="17"/>
      <c r="AX10" s="17"/>
      <c r="AY10" s="17"/>
      <c r="AZ10" s="17">
        <v>2</v>
      </c>
      <c r="BA10" s="17">
        <v>1</v>
      </c>
      <c r="BB10" s="12">
        <f>((-1*AW10)+(0*AX10)+(0.25*AY10)+(0.5*AZ10)+(1*BA10))/SUM(AW10:BA12)</f>
        <v>0.18181818181818182</v>
      </c>
      <c r="BC10" s="17"/>
      <c r="BD10" s="17">
        <v>1</v>
      </c>
      <c r="BE10" s="17"/>
      <c r="BF10" s="17">
        <v>1</v>
      </c>
      <c r="BG10" s="17">
        <v>1</v>
      </c>
      <c r="BH10" s="17"/>
      <c r="BI10" s="12">
        <f>((-1*BD10)+(0*BE10)+(0.25*BF10)+(0.5*BG10)+(1*BH10))/SUM(BD10:BH12)</f>
        <v>-2.7777777777777776E-2</v>
      </c>
      <c r="BJ10" s="17"/>
      <c r="BK10" s="17"/>
      <c r="BL10" s="17"/>
      <c r="BM10" s="17">
        <v>1</v>
      </c>
      <c r="BN10" s="17">
        <v>1</v>
      </c>
      <c r="BO10" s="17">
        <v>1</v>
      </c>
      <c r="BP10" s="12">
        <f>((-1*BK10)+(0*BL10)+(0.25*BM10)+(0.5*BN10)+(1*BO10))/SUM(BK10:BO12)</f>
        <v>0.19444444444444445</v>
      </c>
      <c r="BQ10" s="17"/>
      <c r="BR10" s="15">
        <v>0</v>
      </c>
      <c r="BS10" s="17"/>
      <c r="BT10" s="17"/>
      <c r="BU10" s="17"/>
      <c r="BV10" s="17"/>
      <c r="BW10" s="17"/>
      <c r="BX10" s="17"/>
      <c r="BY10" s="19">
        <v>1</v>
      </c>
    </row>
    <row r="11" spans="1:77">
      <c r="A11" s="17" t="s">
        <v>79</v>
      </c>
      <c r="B11" s="20">
        <f>96*C11</f>
        <v>34.67268571428572</v>
      </c>
      <c r="C11" s="16">
        <f>(H11*$H$2)+(J11*$J$2)+(Q11*$Q$2)+(Y11*$Y$2)+(AD11*$AD$2)+(AF11*$AF$2)+(AH11*$AH$2)+(AJ11*$AJ$2)+(AL11*$AL$2)+(AN11*$AN$2)+(AU11*$AU$2)+(BB11*$BB$2)+(BI11*$BI$2)+(BI11*$BI$2)+(BP11*$BP$2)+(BR11*$BR$2)+(BY11*$BY$2)</f>
        <v>0.36117380952380956</v>
      </c>
      <c r="D11" s="17"/>
      <c r="E11" s="17">
        <v>1</v>
      </c>
      <c r="F11" s="17">
        <v>2</v>
      </c>
      <c r="G11" s="17">
        <v>4</v>
      </c>
      <c r="H11" s="12">
        <f>(G11-(2*E11))/SUM(E11:G11)</f>
        <v>0.2857142857142857</v>
      </c>
      <c r="I11" s="17"/>
      <c r="J11" s="15">
        <v>0.25</v>
      </c>
      <c r="K11" s="17"/>
      <c r="L11" s="17">
        <v>1</v>
      </c>
      <c r="M11" s="17">
        <v>1</v>
      </c>
      <c r="N11" s="17">
        <v>2</v>
      </c>
      <c r="O11" s="17"/>
      <c r="P11" s="17"/>
      <c r="Q11" s="12">
        <f>((1*L11)/SUM(L11:P11))+((0.75*M11)/SUM(L11:P11))+((0*N11)/SUM(L11:P11))+((-1*O11)/SUM(L11:P11))</f>
        <v>0.4375</v>
      </c>
      <c r="R11" s="17"/>
      <c r="S11" s="17"/>
      <c r="T11" s="17"/>
      <c r="U11" s="17">
        <v>2</v>
      </c>
      <c r="V11" s="17">
        <v>1</v>
      </c>
      <c r="W11" s="17"/>
      <c r="X11" s="17"/>
      <c r="Y11" s="14">
        <f>((S11)+(0.9*T11)+(0.5*U11)+(0*V11)+(-1*W11)+(-3*X11))/SUM(S11:X11)</f>
        <v>0.33333333333333331</v>
      </c>
      <c r="Z11" s="17"/>
      <c r="AA11" s="17"/>
      <c r="AB11" s="17">
        <v>4</v>
      </c>
      <c r="AC11" s="17"/>
      <c r="AD11" s="12">
        <f>((0*AA11)+(AB11)+(-2*AC11))/SUM(AA11:AC11)</f>
        <v>1</v>
      </c>
      <c r="AE11" s="17"/>
      <c r="AF11" s="15">
        <v>0.75</v>
      </c>
      <c r="AG11" s="17"/>
      <c r="AH11" s="15">
        <v>0.75</v>
      </c>
      <c r="AI11" s="17"/>
      <c r="AJ11" s="18">
        <v>1</v>
      </c>
      <c r="AK11" s="17"/>
      <c r="AL11" s="15">
        <v>0.33</v>
      </c>
      <c r="AM11" s="17"/>
      <c r="AN11" s="15">
        <v>0.5</v>
      </c>
      <c r="AO11" s="17"/>
      <c r="AP11" s="17"/>
      <c r="AQ11" s="17">
        <v>1</v>
      </c>
      <c r="AR11" s="17"/>
      <c r="AS11" s="17">
        <v>3</v>
      </c>
      <c r="AT11" s="17"/>
      <c r="AU11" s="12">
        <f>((-1*AP11)+(0*AQ11)+(0.25*AR11)+(0.5*AS11)+(1*AT11))/SUM(AP11:AT13)</f>
        <v>0.125</v>
      </c>
      <c r="AV11" s="17"/>
      <c r="AW11" s="17"/>
      <c r="AX11" s="17"/>
      <c r="AY11" s="17">
        <v>1</v>
      </c>
      <c r="AZ11" s="17">
        <v>2</v>
      </c>
      <c r="BA11" s="17">
        <v>1</v>
      </c>
      <c r="BB11" s="12">
        <f>((-1*AW11)+(0*AX11)+(0.25*AY11)+(0.5*AZ11)+(1*BA11))/SUM(AW11:BA13)</f>
        <v>0.22500000000000001</v>
      </c>
      <c r="BC11" s="17"/>
      <c r="BD11" s="17">
        <v>1</v>
      </c>
      <c r="BE11" s="17"/>
      <c r="BF11" s="17"/>
      <c r="BG11" s="17">
        <v>2</v>
      </c>
      <c r="BH11" s="17"/>
      <c r="BI11" s="12">
        <f>((-1*BD11)+(0*BE11)+(0.25*BF11)+(0.5*BG11)+(1*BH11))/SUM(BD11:BH13)</f>
        <v>0</v>
      </c>
      <c r="BJ11" s="17"/>
      <c r="BK11" s="17"/>
      <c r="BL11" s="17"/>
      <c r="BM11" s="17"/>
      <c r="BN11" s="17">
        <v>1</v>
      </c>
      <c r="BO11" s="17">
        <v>2</v>
      </c>
      <c r="BP11" s="12">
        <f>((-1*BK11)+(0*BL11)+(0.25*BM11)+(0.5*BN11)+(1*BO11))/SUM(BK11:BO13)</f>
        <v>0.25</v>
      </c>
      <c r="BQ11" s="17"/>
      <c r="BR11" s="15">
        <v>0</v>
      </c>
      <c r="BS11" s="17"/>
      <c r="BT11" s="17"/>
      <c r="BU11" s="17"/>
      <c r="BV11" s="17"/>
      <c r="BW11" s="17">
        <v>1</v>
      </c>
      <c r="BX11" s="17"/>
      <c r="BY11" s="12">
        <f>((1*BT11)+(0.9*BU11)+(0.5*BV11)+(0.15*BW11)+(-2*BX11))/SUM(BT11:BX11)</f>
        <v>0.15</v>
      </c>
    </row>
    <row r="12" spans="1:77">
      <c r="A12" s="17" t="s">
        <v>78</v>
      </c>
      <c r="B12" s="20">
        <f>96*C12</f>
        <v>32.138971428571423</v>
      </c>
      <c r="C12" s="16">
        <f>(H12*$H$2)+(J12*$J$2)+(Q12*$Q$2)+(Y12*$Y$2)+(AD12*$AD$2)+(AF12*$AF$2)+(AH12*$AH$2)+(AJ12*$AJ$2)+(AL12*$AL$2)+(AN12*$AN$2)+(AU12*$AU$2)+(BB12*$BB$2)+(BI12*$BI$2)+(BI12*$BI$2)+(BP12*$BP$2)+(BR12*$BR$2)+(BY12*$BY$2)</f>
        <v>0.33478095238095229</v>
      </c>
      <c r="D12" s="17"/>
      <c r="E12" s="17"/>
      <c r="F12" s="17">
        <v>3</v>
      </c>
      <c r="G12" s="17">
        <v>4</v>
      </c>
      <c r="H12" s="12">
        <f>(G12-(2*E12))/SUM(E12:G12)</f>
        <v>0.5714285714285714</v>
      </c>
      <c r="I12" s="17"/>
      <c r="J12" s="15">
        <v>0</v>
      </c>
      <c r="K12" s="17"/>
      <c r="L12" s="17">
        <v>2</v>
      </c>
      <c r="M12" s="17">
        <v>2</v>
      </c>
      <c r="N12" s="17">
        <v>1</v>
      </c>
      <c r="O12" s="17"/>
      <c r="P12" s="17"/>
      <c r="Q12" s="12">
        <f>((1*L12)/SUM(L12:P12))+((0.75*M12)/SUM(L12:P12))+((0*N12)/SUM(L12:P12))+((-1*O12)/SUM(L12:P12))</f>
        <v>0.7</v>
      </c>
      <c r="R12" s="17"/>
      <c r="S12" s="17">
        <v>2</v>
      </c>
      <c r="T12" s="17"/>
      <c r="U12" s="17"/>
      <c r="V12" s="17"/>
      <c r="W12" s="17"/>
      <c r="X12" s="17"/>
      <c r="Y12" s="14">
        <f>((S12)+(0.9*T12)+(0.5*U12)+(0*V12)+(-1*W12)+(-3*X12))/SUM(S12:X12)</f>
        <v>1</v>
      </c>
      <c r="Z12" s="17"/>
      <c r="AA12" s="17">
        <v>1</v>
      </c>
      <c r="AB12" s="17">
        <v>4</v>
      </c>
      <c r="AC12" s="17"/>
      <c r="AD12" s="12">
        <f>((0*AA12)+(AB12)+(-2*AC12))/SUM(AA12:AC12)</f>
        <v>0.8</v>
      </c>
      <c r="AE12" s="17"/>
      <c r="AF12" s="15">
        <v>0</v>
      </c>
      <c r="AG12" s="17"/>
      <c r="AH12" s="15">
        <v>0.75</v>
      </c>
      <c r="AI12" s="17"/>
      <c r="AJ12" s="18">
        <v>0.75</v>
      </c>
      <c r="AK12" s="17"/>
      <c r="AL12" s="15">
        <v>0.33</v>
      </c>
      <c r="AM12" s="17"/>
      <c r="AN12" s="15">
        <v>0.4</v>
      </c>
      <c r="AO12" s="17"/>
      <c r="AP12" s="17">
        <v>2</v>
      </c>
      <c r="AQ12" s="17">
        <v>1</v>
      </c>
      <c r="AR12" s="17">
        <v>1</v>
      </c>
      <c r="AS12" s="17"/>
      <c r="AT12" s="17"/>
      <c r="AU12" s="12">
        <f>((-1*AP12)+(0*AQ12)+(0.25*AR12)+(0.5*AS12)+(1*AT12))/SUM(AP12:AT14)</f>
        <v>-0.14583333333333334</v>
      </c>
      <c r="AV12" s="17"/>
      <c r="AW12" s="17">
        <v>1</v>
      </c>
      <c r="AX12" s="17"/>
      <c r="AY12" s="17">
        <v>1</v>
      </c>
      <c r="AZ12" s="17">
        <v>2</v>
      </c>
      <c r="BA12" s="17"/>
      <c r="BB12" s="12">
        <f>((-1*AW12)+(0*AX12)+(0.25*AY12)+(0.5*AZ12)+(1*BA12))/SUM(AW12:BA14)</f>
        <v>2.5000000000000001E-2</v>
      </c>
      <c r="BC12" s="17"/>
      <c r="BD12" s="17">
        <v>1</v>
      </c>
      <c r="BE12" s="17">
        <v>1</v>
      </c>
      <c r="BF12" s="17">
        <v>1</v>
      </c>
      <c r="BG12" s="17"/>
      <c r="BH12" s="17"/>
      <c r="BI12" s="12">
        <f>((-1*BD12)+(0*BE12)+(0.25*BF12)+(0.5*BG12)+(1*BH12))/SUM(BD12:BH14)</f>
        <v>-6.8181818181818177E-2</v>
      </c>
      <c r="BJ12" s="17"/>
      <c r="BK12" s="17"/>
      <c r="BL12" s="17"/>
      <c r="BM12" s="17"/>
      <c r="BN12" s="17">
        <v>3</v>
      </c>
      <c r="BO12" s="17"/>
      <c r="BP12" s="12">
        <f>((-1*BK12)+(0*BL12)+(0.25*BM12)+(0.5*BN12)+(1*BO12))/SUM(BK12:BO14)</f>
        <v>0.13636363636363635</v>
      </c>
      <c r="BQ12" s="17"/>
      <c r="BR12" s="15">
        <v>0</v>
      </c>
      <c r="BS12" s="17"/>
      <c r="BT12" s="17"/>
      <c r="BU12" s="17"/>
      <c r="BV12" s="17"/>
      <c r="BW12" s="17">
        <v>3</v>
      </c>
      <c r="BX12" s="17"/>
      <c r="BY12" s="12">
        <f>((1*BT12)+(0.9*BU12)+(0.5*BV12)+(0.15*BW12)+(-2*BX12))/SUM(BT12:BX12)</f>
        <v>0.15</v>
      </c>
    </row>
    <row r="13" spans="1:77">
      <c r="A13" s="17" t="s">
        <v>77</v>
      </c>
      <c r="B13" s="20">
        <f>96*C13</f>
        <v>26.948571428571427</v>
      </c>
      <c r="C13" s="16">
        <f>(H13*$H$2)+(J13*$J$2)+(Q13*$Q$2)+(Y13*$Y$2)+(AD13*$AD$2)+(AF13*$AF$2)+(AH13*$AH$2)+(AJ13*$AJ$2)+(AL13*$AL$2)+(AN13*$AN$2)+(AU13*$AU$2)+(BB13*$BB$2)+(BI13*$BI$2)+(BI13*$BI$2)+(BP13*$BP$2)+(BR13*$BR$2)+(BY13*$BY$2)</f>
        <v>0.28071428571428569</v>
      </c>
      <c r="D13" s="17"/>
      <c r="E13" s="17"/>
      <c r="F13" s="17">
        <v>3</v>
      </c>
      <c r="G13" s="17">
        <v>4</v>
      </c>
      <c r="H13" s="12">
        <f>(G13-(2*E13))/SUM(E13:G13)</f>
        <v>0.5714285714285714</v>
      </c>
      <c r="I13" s="17"/>
      <c r="J13" s="15">
        <v>0</v>
      </c>
      <c r="K13" s="17"/>
      <c r="L13" s="17">
        <v>2</v>
      </c>
      <c r="M13" s="17">
        <v>2</v>
      </c>
      <c r="N13" s="17"/>
      <c r="O13" s="17"/>
      <c r="P13" s="17"/>
      <c r="Q13" s="12">
        <f>((1*L13)/SUM(L13:P13))+((0.75*M13)/SUM(L13:P13))+((0*N13)/SUM(L13:P13))+((-1*O13)/SUM(L13:P13))</f>
        <v>0.875</v>
      </c>
      <c r="R13" s="17"/>
      <c r="S13" s="17"/>
      <c r="T13" s="17">
        <v>1</v>
      </c>
      <c r="U13" s="17"/>
      <c r="V13" s="17">
        <v>2</v>
      </c>
      <c r="W13" s="17"/>
      <c r="X13" s="17"/>
      <c r="Y13" s="14">
        <f>((S13)+(0.9*T13)+(0.5*U13)+(0*V13)+(-1*W13)+(-3*X13))/SUM(S13:X13)</f>
        <v>0.3</v>
      </c>
      <c r="Z13" s="17"/>
      <c r="AA13" s="17">
        <v>3</v>
      </c>
      <c r="AB13" s="17">
        <v>1</v>
      </c>
      <c r="AC13" s="17"/>
      <c r="AD13" s="12">
        <f>((0*AA13)+(AB13)+(-2*AC13))/SUM(AA13:AC13)</f>
        <v>0.25</v>
      </c>
      <c r="AE13" s="17"/>
      <c r="AF13" s="15">
        <v>0.4</v>
      </c>
      <c r="AG13" s="17"/>
      <c r="AH13" s="15">
        <v>0.4</v>
      </c>
      <c r="AI13" s="17"/>
      <c r="AJ13" s="18">
        <v>0.8</v>
      </c>
      <c r="AK13" s="17"/>
      <c r="AL13" s="15">
        <v>0</v>
      </c>
      <c r="AM13" s="17"/>
      <c r="AN13" s="15">
        <v>0</v>
      </c>
      <c r="AO13" s="17"/>
      <c r="AP13" s="17"/>
      <c r="AQ13" s="17"/>
      <c r="AR13" s="17">
        <v>1</v>
      </c>
      <c r="AS13" s="17">
        <v>2</v>
      </c>
      <c r="AT13" s="17">
        <v>1</v>
      </c>
      <c r="AU13" s="12">
        <f>((-1*AP13)+(0*AQ13)+(0.25*AR13)+(0.5*AS13)+(1*AT13))/SUM(AP13:AT15)</f>
        <v>0.1875</v>
      </c>
      <c r="AV13" s="17"/>
      <c r="AW13" s="17"/>
      <c r="AX13" s="17">
        <v>1</v>
      </c>
      <c r="AY13" s="17">
        <v>1</v>
      </c>
      <c r="AZ13" s="17"/>
      <c r="BA13" s="17"/>
      <c r="BB13" s="12">
        <f>((-1*AW13)+(0*AX13)+(0.25*AY13)+(0.5*AZ13)+(1*BA13))/SUM(AW13:BA15)</f>
        <v>2.5000000000000001E-2</v>
      </c>
      <c r="BC13" s="17"/>
      <c r="BD13" s="17">
        <v>2</v>
      </c>
      <c r="BE13" s="17">
        <v>2</v>
      </c>
      <c r="BF13" s="17"/>
      <c r="BG13" s="17"/>
      <c r="BH13" s="17"/>
      <c r="BI13" s="12">
        <f>((-1*BD13)+(0*BE13)+(0.25*BF13)+(0.5*BG13)+(1*BH13))/SUM(BD13:BH15)</f>
        <v>-0.16666666666666666</v>
      </c>
      <c r="BJ13" s="17"/>
      <c r="BK13" s="17"/>
      <c r="BL13" s="17"/>
      <c r="BM13" s="17">
        <v>1</v>
      </c>
      <c r="BN13" s="17">
        <v>3</v>
      </c>
      <c r="BO13" s="17"/>
      <c r="BP13" s="12">
        <f>((-1*BK13)+(0*BL13)+(0.25*BM13)+(0.5*BN13)+(1*BO13))/SUM(BK13:BO15)</f>
        <v>0.14583333333333334</v>
      </c>
      <c r="BQ13" s="17"/>
      <c r="BR13" s="15">
        <v>0.25</v>
      </c>
      <c r="BS13" s="17"/>
      <c r="BT13" s="17"/>
      <c r="BU13" s="17">
        <v>1</v>
      </c>
      <c r="BV13" s="17">
        <v>4</v>
      </c>
      <c r="BW13" s="17">
        <v>1</v>
      </c>
      <c r="BX13" s="17">
        <v>1</v>
      </c>
      <c r="BY13" s="12">
        <f>((1*BT13)+(0.9*BU13)+(0.5*BV13)+(0.15*BW13)+(-2*BX13))/SUM(BT13:BX13)</f>
        <v>0.14999999999999997</v>
      </c>
    </row>
    <row r="14" spans="1:77">
      <c r="A14" s="17" t="s">
        <v>76</v>
      </c>
      <c r="B14" s="20">
        <f>96*C14</f>
        <v>6.5760000000000058</v>
      </c>
      <c r="C14" s="16">
        <f>(H14*$H$2)+(J14*$J$2)+(Q14*$Q$2)+(Y14*$Y$2)+(AD14*$AD$2)+(AF14*$AF$2)+(AH14*$AH$2)+(AJ14*$AJ$2)+(AL14*$AL$2)+(AN14*$AN$2)+(AU14*$AU$2)+(BB14*$BB$2)+(BI14*$BI$2)+(BI14*$BI$2)+(BP14*$BP$2)+(BR14*$BR$2)+(BY14*$BY$2)</f>
        <v>6.8500000000000061E-2</v>
      </c>
      <c r="D14" s="17"/>
      <c r="E14" s="17"/>
      <c r="F14" s="17">
        <v>4</v>
      </c>
      <c r="G14" s="17">
        <v>4</v>
      </c>
      <c r="H14" s="12">
        <f>(G14-(2*E14))/SUM(E14:G14)</f>
        <v>0.5</v>
      </c>
      <c r="I14" s="17"/>
      <c r="J14" s="15">
        <v>0</v>
      </c>
      <c r="K14" s="17"/>
      <c r="L14" s="17">
        <v>8</v>
      </c>
      <c r="M14" s="17"/>
      <c r="N14" s="17"/>
      <c r="O14" s="17"/>
      <c r="P14" s="17"/>
      <c r="Q14" s="12">
        <f>((1*L14)/SUM(L14:P14))+((0.75*M14)/SUM(L14:P14))+((0*N14)/SUM(L14:P14))+((-1*O14)/SUM(L14:P14))</f>
        <v>1</v>
      </c>
      <c r="R14" s="17"/>
      <c r="S14" s="17"/>
      <c r="T14" s="17">
        <v>1</v>
      </c>
      <c r="U14" s="17"/>
      <c r="V14" s="17"/>
      <c r="W14" s="17"/>
      <c r="X14" s="17"/>
      <c r="Y14" s="14">
        <f>((S14)+(0.9*T14)+(0.5*U14)+(0*V14)+(-1*W14)+(-3*X14))/SUM(S14:X14)</f>
        <v>0.9</v>
      </c>
      <c r="Z14" s="17"/>
      <c r="AA14" s="17">
        <v>1</v>
      </c>
      <c r="AB14" s="17">
        <v>3</v>
      </c>
      <c r="AC14" s="17"/>
      <c r="AD14" s="12">
        <f>((0*AA14)+(AB14)+(-2*AC14))/SUM(AA14:AC14)</f>
        <v>0.75</v>
      </c>
      <c r="AE14" s="17"/>
      <c r="AF14" s="15">
        <v>1</v>
      </c>
      <c r="AG14" s="17"/>
      <c r="AH14" s="15">
        <v>0.6</v>
      </c>
      <c r="AI14" s="17"/>
      <c r="AJ14" s="18">
        <v>0.4</v>
      </c>
      <c r="AK14" s="17"/>
      <c r="AL14" s="15">
        <v>0.4</v>
      </c>
      <c r="AM14" s="17"/>
      <c r="AN14" s="15">
        <v>0.5</v>
      </c>
      <c r="AO14" s="17"/>
      <c r="AP14" s="17">
        <v>2</v>
      </c>
      <c r="AQ14" s="17"/>
      <c r="AR14" s="17">
        <v>1</v>
      </c>
      <c r="AS14" s="17">
        <v>1</v>
      </c>
      <c r="AT14" s="17"/>
      <c r="AU14" s="12">
        <f>((-1*AP14)+(0*AQ14)+(0.25*AR14)+(0.5*AS14)+(1*AT14))/SUM(AP14:AT16)</f>
        <v>-0.125</v>
      </c>
      <c r="AV14" s="17"/>
      <c r="AW14" s="17"/>
      <c r="AX14" s="17">
        <v>1</v>
      </c>
      <c r="AY14" s="17"/>
      <c r="AZ14" s="17">
        <v>2</v>
      </c>
      <c r="BA14" s="17">
        <v>1</v>
      </c>
      <c r="BB14" s="12">
        <f>((-1*AW14)+(0*AX14)+(0.25*AY14)+(0.5*AZ14)+(1*BA14))/SUM(AW14:BA16)</f>
        <v>0.2</v>
      </c>
      <c r="BC14" s="17"/>
      <c r="BD14" s="17">
        <v>2</v>
      </c>
      <c r="BE14" s="17"/>
      <c r="BF14" s="17">
        <v>1</v>
      </c>
      <c r="BG14" s="17">
        <v>1</v>
      </c>
      <c r="BH14" s="17"/>
      <c r="BI14" s="12">
        <f>((-1*BD14)+(0*BE14)+(0.25*BF14)+(0.5*BG14)+(1*BH14))/SUM(BD14:BH16)</f>
        <v>-0.125</v>
      </c>
      <c r="BJ14" s="17"/>
      <c r="BK14" s="17"/>
      <c r="BL14" s="17"/>
      <c r="BM14" s="17">
        <v>2</v>
      </c>
      <c r="BN14" s="17">
        <v>1</v>
      </c>
      <c r="BO14" s="17">
        <v>1</v>
      </c>
      <c r="BP14" s="12">
        <f>((-1*BK14)+(0*BL14)+(0.25*BM14)+(0.5*BN14)+(1*BO14))/SUM(BK14:BO16)</f>
        <v>0.2</v>
      </c>
      <c r="BQ14" s="17"/>
      <c r="BR14" s="15">
        <v>0</v>
      </c>
      <c r="BS14" s="17"/>
      <c r="BT14" s="17"/>
      <c r="BU14" s="17"/>
      <c r="BV14" s="17">
        <v>1</v>
      </c>
      <c r="BW14" s="17"/>
      <c r="BX14" s="17">
        <v>4</v>
      </c>
      <c r="BY14" s="12">
        <f>((1*BT14)+(0.9*BU14)+(0.5*BV14)+(0.15*BW14)+(-2*BX14))/SUM(BT14:BX14)</f>
        <v>-1.5</v>
      </c>
    </row>
    <row r="15" spans="1:77">
      <c r="A15" s="17" t="s">
        <v>75</v>
      </c>
      <c r="B15" s="20">
        <f>96*C15</f>
        <v>5.5634285714285738</v>
      </c>
      <c r="C15" s="16">
        <f>(H15*$H$2)+(J15*$J$2)+(Q15*$Q$2)+(Y15*$Y$2)+(AD15*$AD$2)+(AF15*$AF$2)+(AH15*$AH$2)+(AJ15*$AJ$2)+(AL15*$AL$2)+(AN15*$AN$2)+(AU15*$AU$2)+(BB15*$BB$2)+(BI15*$BI$2)+(BI15*$BI$2)+(BP15*$BP$2)+(BR15*$BR$2)+(BY15*$BY$2)</f>
        <v>5.7952380952380977E-2</v>
      </c>
      <c r="D15" s="17"/>
      <c r="E15" s="17"/>
      <c r="F15" s="17">
        <v>4</v>
      </c>
      <c r="G15" s="17">
        <v>4</v>
      </c>
      <c r="H15" s="12">
        <f>(G15-(2*E15))/SUM(E15:G15)</f>
        <v>0.5</v>
      </c>
      <c r="I15" s="17"/>
      <c r="J15" s="15">
        <v>0.25</v>
      </c>
      <c r="K15" s="17"/>
      <c r="L15" s="17">
        <v>1</v>
      </c>
      <c r="M15" s="17">
        <v>2</v>
      </c>
      <c r="N15" s="17">
        <v>1</v>
      </c>
      <c r="O15" s="17"/>
      <c r="P15" s="17"/>
      <c r="Q15" s="12">
        <f>((1*L15)/SUM(L15:P15))+((0.75*M15)/SUM(L15:P15))+((0*N15)/SUM(L15:P15))+((-1*O15)/SUM(L15:P15))</f>
        <v>0.625</v>
      </c>
      <c r="R15" s="17"/>
      <c r="S15" s="17">
        <v>2</v>
      </c>
      <c r="T15" s="17">
        <v>2</v>
      </c>
      <c r="U15" s="17"/>
      <c r="V15" s="17"/>
      <c r="W15" s="17"/>
      <c r="X15" s="17"/>
      <c r="Y15" s="14">
        <f>((S15)+(0.9*T15)+(0.5*U15)+(0*V15)+(-1*W15)+(-3*X15))/SUM(S15:X15)</f>
        <v>0.95</v>
      </c>
      <c r="Z15" s="17"/>
      <c r="AA15" s="17">
        <v>1</v>
      </c>
      <c r="AB15" s="17">
        <v>3</v>
      </c>
      <c r="AC15" s="17"/>
      <c r="AD15" s="12">
        <f>((0*AA15)+(AB15)+(-2*AC15))/SUM(AA15:AC15)</f>
        <v>0.75</v>
      </c>
      <c r="AE15" s="17"/>
      <c r="AF15" s="15">
        <v>0.75</v>
      </c>
      <c r="AG15" s="17"/>
      <c r="AH15" s="15">
        <v>0.25</v>
      </c>
      <c r="AI15" s="17"/>
      <c r="AJ15" s="18">
        <v>0.25</v>
      </c>
      <c r="AK15" s="17"/>
      <c r="AL15" s="15">
        <v>0</v>
      </c>
      <c r="AM15" s="17"/>
      <c r="AN15" s="15">
        <v>0</v>
      </c>
      <c r="AO15" s="17"/>
      <c r="AP15" s="17">
        <v>2</v>
      </c>
      <c r="AQ15" s="17">
        <v>1</v>
      </c>
      <c r="AR15" s="17"/>
      <c r="AS15" s="17">
        <v>1</v>
      </c>
      <c r="AT15" s="17"/>
      <c r="AU15" s="12">
        <f>((-1*AP15)+(0*AQ15)+(0.25*AR15)+(0.5*AS15)+(1*AT15))/SUM(AP15:AT21)</f>
        <v>-0.1</v>
      </c>
      <c r="AV15" s="17"/>
      <c r="AW15" s="17">
        <v>1</v>
      </c>
      <c r="AX15" s="17"/>
      <c r="AY15" s="17"/>
      <c r="AZ15" s="17">
        <v>1</v>
      </c>
      <c r="BA15" s="17">
        <v>2</v>
      </c>
      <c r="BB15" s="12">
        <f>((-1*AW15)+(0*AX15)+(0.25*AY15)+(0.5*AZ15)+(1*BA15))/SUM(AW15:BA21)</f>
        <v>0.1</v>
      </c>
      <c r="BC15" s="17"/>
      <c r="BD15" s="17">
        <v>3</v>
      </c>
      <c r="BE15" s="17"/>
      <c r="BF15" s="17"/>
      <c r="BG15" s="17">
        <v>1</v>
      </c>
      <c r="BH15" s="17"/>
      <c r="BI15" s="12">
        <f>((-1*BD15)+(0*BE15)+(0.25*BF15)+(0.5*BG15)+(1*BH15))/SUM(BD15:BH21)</f>
        <v>-0.16666666666666666</v>
      </c>
      <c r="BJ15" s="17"/>
      <c r="BK15" s="17"/>
      <c r="BL15" s="17">
        <v>1</v>
      </c>
      <c r="BM15" s="17"/>
      <c r="BN15" s="17"/>
      <c r="BO15" s="17">
        <v>3</v>
      </c>
      <c r="BP15" s="12">
        <f>((-1*BK15)+(0*BL15)+(0.25*BM15)+(0.5*BN15)+(1*BO15))/SUM(BK15:BO21)</f>
        <v>0.2</v>
      </c>
      <c r="BQ15" s="17"/>
      <c r="BR15" s="15">
        <v>0.25</v>
      </c>
      <c r="BS15" s="17"/>
      <c r="BT15" s="17"/>
      <c r="BU15" s="17"/>
      <c r="BV15" s="17">
        <v>2</v>
      </c>
      <c r="BW15" s="17"/>
      <c r="BX15" s="17">
        <v>5</v>
      </c>
      <c r="BY15" s="12">
        <f>((1*BT15)+(0.9*BU15)+(0.5*BV15)+(0.15*BW15)+(-2*BX15))/SUM(BT15:BX15)</f>
        <v>-1.2857142857142858</v>
      </c>
    </row>
    <row r="16" spans="1:77">
      <c r="A16" s="17" t="s">
        <v>74</v>
      </c>
      <c r="B16" s="20">
        <f>96*C16</f>
        <v>-6.4479999999999986</v>
      </c>
      <c r="C16" s="16">
        <f>(H16*$H$2)+(J16*$J$2)+(Q16*$Q$2)+(Y16*$Y$2)+(AD16*$AD$2)+(AF16*$AF$2)+(AH16*$AH$2)+(AJ16*$AJ$2)+(AL16*$AL$2)+(AN16*$AN$2)+(AU16*$AU$2)+(BB16*$BB$2)+(BI16*$BI$2)+(BI16*$BI$2)+(BP16*$BP$2)+(BR16*$BR$2)+(BY16*$BY$2)</f>
        <v>-6.7166666666666652E-2</v>
      </c>
      <c r="D16" s="17"/>
      <c r="E16" s="17">
        <v>1</v>
      </c>
      <c r="F16" s="17">
        <v>4</v>
      </c>
      <c r="G16" s="17">
        <v>2</v>
      </c>
      <c r="H16" s="12">
        <f>(G16-(2*E16))/SUM(E16:G16)</f>
        <v>0</v>
      </c>
      <c r="I16" s="17"/>
      <c r="J16" s="15">
        <v>0</v>
      </c>
      <c r="K16" s="17"/>
      <c r="L16" s="17">
        <v>1</v>
      </c>
      <c r="M16" s="17">
        <v>1</v>
      </c>
      <c r="N16" s="17"/>
      <c r="O16" s="17"/>
      <c r="P16" s="17"/>
      <c r="Q16" s="12">
        <f>((1*L16)/SUM(L16:P16))+((0.75*M16)/SUM(L16:P16))+((0*N16)/SUM(L16:P16))+((-1*O16)/SUM(L16:P16))</f>
        <v>0.875</v>
      </c>
      <c r="R16" s="17"/>
      <c r="S16" s="17"/>
      <c r="T16" s="17"/>
      <c r="U16" s="17">
        <v>1</v>
      </c>
      <c r="V16" s="17"/>
      <c r="W16" s="17"/>
      <c r="X16" s="17"/>
      <c r="Y16" s="14">
        <f>((S16)+(0.9*T16)+(0.5*U16)+(0*V16)+(-1*W16)+(-3*X16))/SUM(S16:X16)</f>
        <v>0.5</v>
      </c>
      <c r="Z16" s="17"/>
      <c r="AA16" s="17">
        <v>1</v>
      </c>
      <c r="AB16" s="17">
        <v>1</v>
      </c>
      <c r="AC16" s="17"/>
      <c r="AD16" s="12">
        <f>((0*AA16)+(AB16)+(-2*AC16))/SUM(AA16:AC16)</f>
        <v>0.5</v>
      </c>
      <c r="AE16" s="17"/>
      <c r="AF16" s="15">
        <v>0</v>
      </c>
      <c r="AG16" s="17"/>
      <c r="AH16" s="15">
        <v>0.4</v>
      </c>
      <c r="AI16" s="17"/>
      <c r="AJ16" s="18">
        <v>0.6</v>
      </c>
      <c r="AK16" s="17"/>
      <c r="AL16" s="15">
        <v>0</v>
      </c>
      <c r="AM16" s="17"/>
      <c r="AN16" s="15">
        <v>0</v>
      </c>
      <c r="AO16" s="17"/>
      <c r="AP16" s="17"/>
      <c r="AQ16" s="17">
        <v>1</v>
      </c>
      <c r="AR16" s="17"/>
      <c r="AS16" s="17">
        <v>1</v>
      </c>
      <c r="AT16" s="17"/>
      <c r="AU16" s="12">
        <f>((-1*AP16)+(0*AQ16)+(0.25*AR16)+(0.5*AS16)+(1*AT16))/SUM(AP16:AT18)</f>
        <v>0.05</v>
      </c>
      <c r="AV16" s="17"/>
      <c r="AW16" s="17"/>
      <c r="AX16" s="17"/>
      <c r="AY16" s="17">
        <v>1</v>
      </c>
      <c r="AZ16" s="17">
        <v>1</v>
      </c>
      <c r="BA16" s="17"/>
      <c r="BB16" s="12">
        <f>((-1*AW16)+(0*AX16)+(0.25*AY16)+(0.5*AZ16)+(1*BA16))/SUM(AW16:BA18)</f>
        <v>7.4999999999999997E-2</v>
      </c>
      <c r="BC16" s="17"/>
      <c r="BD16" s="17">
        <v>1</v>
      </c>
      <c r="BE16" s="17"/>
      <c r="BF16" s="17">
        <v>1</v>
      </c>
      <c r="BG16" s="17"/>
      <c r="BH16" s="17"/>
      <c r="BI16" s="12">
        <f>((-1*BD16)+(0*BE16)+(0.25*BF16)+(0.5*BG16)+(1*BH16))/SUM(BD16:BH18)</f>
        <v>-7.4999999999999997E-2</v>
      </c>
      <c r="BJ16" s="17"/>
      <c r="BK16" s="17"/>
      <c r="BL16" s="17"/>
      <c r="BM16" s="17"/>
      <c r="BN16" s="17">
        <v>2</v>
      </c>
      <c r="BO16" s="17"/>
      <c r="BP16" s="12">
        <f>((-1*BK16)+(0*BL16)+(0.25*BM16)+(0.5*BN16)+(1*BO16))/SUM(BK16:BO18)</f>
        <v>0.1</v>
      </c>
      <c r="BQ16" s="17"/>
      <c r="BR16" s="15">
        <v>0</v>
      </c>
      <c r="BS16" s="17"/>
      <c r="BT16" s="17">
        <v>1</v>
      </c>
      <c r="BU16" s="17"/>
      <c r="BV16" s="17"/>
      <c r="BW16" s="17">
        <v>1</v>
      </c>
      <c r="BX16" s="17">
        <v>4</v>
      </c>
      <c r="BY16" s="12">
        <f>((1*BT16)+(0.9*BU16)+(0.5*BV16)+(0.15*BW16)+(-2*BX16))/SUM(BT16:BX16)</f>
        <v>-1.1416666666666666</v>
      </c>
    </row>
    <row r="17" spans="1:77">
      <c r="A17" s="17" t="s">
        <v>73</v>
      </c>
      <c r="B17" s="20">
        <f>96*C17</f>
        <v>-8.3321904761904726</v>
      </c>
      <c r="C17" s="16">
        <f>(H17*$H$2)+(J17*$J$2)+(Q17*$Q$2)+(Y17*$Y$2)+(AD17*$AD$2)+(AF17*$AF$2)+(AH17*$AH$2)+(AJ17*$AJ$2)+(AL17*$AL$2)+(AN17*$AN$2)+(AU17*$AU$2)+(BB17*$BB$2)+(BI17*$BI$2)+(BI17*$BI$2)+(BP17*$BP$2)+(BR17*$BR$2)+(BY17*$BY$2)</f>
        <v>-8.6793650793650756E-2</v>
      </c>
      <c r="D17" s="17"/>
      <c r="E17" s="17">
        <v>1</v>
      </c>
      <c r="F17" s="17">
        <v>1</v>
      </c>
      <c r="G17" s="17">
        <v>5</v>
      </c>
      <c r="H17" s="12">
        <f>(G17-(2*E17))/SUM(E17:G17)</f>
        <v>0.42857142857142855</v>
      </c>
      <c r="I17" s="17"/>
      <c r="J17" s="15">
        <v>0.2</v>
      </c>
      <c r="K17" s="17"/>
      <c r="L17" s="17">
        <v>2</v>
      </c>
      <c r="M17" s="17">
        <v>2</v>
      </c>
      <c r="N17" s="17">
        <v>2</v>
      </c>
      <c r="O17" s="17">
        <v>1</v>
      </c>
      <c r="P17" s="17"/>
      <c r="Q17" s="12">
        <f>((1*L17)/SUM(L17:P17))+((0.75*M17)/SUM(L17:P17))+((0*N17)/SUM(L17:P17))+((-1*O17)/SUM(L17:P17))</f>
        <v>0.35714285714285715</v>
      </c>
      <c r="R17" s="17"/>
      <c r="S17" s="17"/>
      <c r="T17" s="17"/>
      <c r="U17" s="17"/>
      <c r="V17" s="17">
        <v>2</v>
      </c>
      <c r="W17" s="17">
        <v>2</v>
      </c>
      <c r="X17" s="17">
        <v>1</v>
      </c>
      <c r="Y17" s="14">
        <f>((S17)+(0.9*T17)+(0.5*U17)+(0*V17)+(-1*W17)+(-3*X17))/SUM(S17:X17)</f>
        <v>-1</v>
      </c>
      <c r="Z17" s="17"/>
      <c r="AA17" s="17">
        <v>2</v>
      </c>
      <c r="AB17" s="17">
        <v>3</v>
      </c>
      <c r="AC17" s="17"/>
      <c r="AD17" s="12">
        <f>((0*AA17)+(AB17)+(-2*AC17))/SUM(AA17:AC17)</f>
        <v>0.6</v>
      </c>
      <c r="AE17" s="17"/>
      <c r="AF17" s="15">
        <v>0.4</v>
      </c>
      <c r="AG17" s="17"/>
      <c r="AH17" s="15">
        <v>0.8</v>
      </c>
      <c r="AI17" s="17"/>
      <c r="AJ17" s="18">
        <v>0.4</v>
      </c>
      <c r="AK17" s="17"/>
      <c r="AL17" s="15">
        <v>0</v>
      </c>
      <c r="AM17" s="17"/>
      <c r="AN17" s="15">
        <v>0</v>
      </c>
      <c r="AO17" s="17"/>
      <c r="AP17" s="17">
        <v>1</v>
      </c>
      <c r="AQ17" s="17">
        <v>2</v>
      </c>
      <c r="AR17" s="17"/>
      <c r="AS17" s="17">
        <v>1</v>
      </c>
      <c r="AT17" s="17">
        <v>1</v>
      </c>
      <c r="AU17" s="12">
        <f>((-1*AP17)+(0*AQ17)+(0.25*AR17)+(0.5*AS17)+(1*AT17))/SUM(AP17:AT19)</f>
        <v>5.5555555555555552E-2</v>
      </c>
      <c r="AV17" s="17"/>
      <c r="AW17" s="17">
        <v>2</v>
      </c>
      <c r="AX17" s="17">
        <v>1</v>
      </c>
      <c r="AY17" s="17"/>
      <c r="AZ17" s="17">
        <v>1</v>
      </c>
      <c r="BA17" s="17">
        <v>1</v>
      </c>
      <c r="BB17" s="12">
        <f>((-1*AW17)+(0*AX17)+(0.25*AY17)+(0.5*AZ17)+(1*BA17))/SUM(AW17:BA19)</f>
        <v>-5.5555555555555552E-2</v>
      </c>
      <c r="BC17" s="17"/>
      <c r="BD17" s="17">
        <v>1</v>
      </c>
      <c r="BE17" s="17">
        <v>3</v>
      </c>
      <c r="BF17" s="17">
        <v>1</v>
      </c>
      <c r="BG17" s="17"/>
      <c r="BH17" s="17"/>
      <c r="BI17" s="12">
        <f>((-1*BD17)+(0*BE17)+(0.25*BF17)+(0.5*BG17)+(1*BH17))/SUM(BD17:BH19)</f>
        <v>-8.3333333333333329E-2</v>
      </c>
      <c r="BJ17" s="17"/>
      <c r="BK17" s="17"/>
      <c r="BL17" s="17"/>
      <c r="BM17" s="17">
        <v>1</v>
      </c>
      <c r="BN17" s="17">
        <v>2</v>
      </c>
      <c r="BO17" s="17">
        <v>2</v>
      </c>
      <c r="BP17" s="12">
        <f>((-1*BK17)+(0*BL17)+(0.25*BM17)+(0.5*BN17)+(1*BO17))/SUM(BK17:BO19)</f>
        <v>0.3611111111111111</v>
      </c>
      <c r="BQ17" s="17"/>
      <c r="BR17" s="15">
        <v>0.2</v>
      </c>
      <c r="BS17" s="17"/>
      <c r="BT17" s="17"/>
      <c r="BU17" s="17"/>
      <c r="BV17" s="17"/>
      <c r="BW17" s="17"/>
      <c r="BX17" s="17">
        <v>3</v>
      </c>
      <c r="BY17" s="12">
        <f>((1*BT17)+(0.9*BU17)+(0.5*BV17)+(0.15*BW17)+(-2*BX17))/SUM(BT17:BX17)</f>
        <v>-2</v>
      </c>
    </row>
    <row r="18" spans="1:77">
      <c r="A18" s="17" t="s">
        <v>72</v>
      </c>
      <c r="B18" s="20">
        <f>96*C18</f>
        <v>-10.482399999999997</v>
      </c>
      <c r="C18" s="16">
        <f>(H18*$H$2)+(J18*$J$2)+(Q18*$Q$2)+(Y18*$Y$2)+(AD18*$AD$2)+(AF18*$AF$2)+(AH18*$AH$2)+(AJ18*$AJ$2)+(AL18*$AL$2)+(AN18*$AN$2)+(AU18*$AU$2)+(BB18*$BB$2)+(BI18*$BI$2)+(BI18*$BI$2)+(BP18*$BP$2)+(BR18*$BR$2)+(BY18*$BY$2)</f>
        <v>-0.10919166666666663</v>
      </c>
      <c r="D18" s="17"/>
      <c r="E18" s="17"/>
      <c r="F18" s="17">
        <v>5</v>
      </c>
      <c r="G18" s="17">
        <v>6</v>
      </c>
      <c r="H18" s="12">
        <f>(G18-(2*E18))/SUM(E18:G18)</f>
        <v>0.54545454545454541</v>
      </c>
      <c r="I18" s="17"/>
      <c r="J18" s="15">
        <v>0</v>
      </c>
      <c r="K18" s="17"/>
      <c r="L18" s="17">
        <v>7</v>
      </c>
      <c r="M18" s="17">
        <v>1</v>
      </c>
      <c r="N18" s="17"/>
      <c r="O18" s="17"/>
      <c r="P18" s="17"/>
      <c r="Q18" s="12">
        <f>((1*L18)/SUM(L18:P18))+((0.75*M18)/SUM(L18:P18))+((0*N18)/SUM(L18:P18))+((-1*O18)/SUM(L18:P18))</f>
        <v>0.96875</v>
      </c>
      <c r="R18" s="17"/>
      <c r="S18" s="17"/>
      <c r="T18" s="17"/>
      <c r="U18" s="17"/>
      <c r="V18" s="17">
        <v>2</v>
      </c>
      <c r="W18" s="17"/>
      <c r="X18" s="17"/>
      <c r="Y18" s="14">
        <f>((S18)+(0.9*T18)+(0.5*U18)+(0*V18)+(-1*W18)+(-3*X18))/SUM(S18:X18)</f>
        <v>0</v>
      </c>
      <c r="Z18" s="17"/>
      <c r="AA18" s="17">
        <v>1</v>
      </c>
      <c r="AB18" s="17">
        <v>2</v>
      </c>
      <c r="AC18" s="17"/>
      <c r="AD18" s="12">
        <f>((0*AA18)+(AB18)+(-2*AC18))/SUM(AA18:AC18)</f>
        <v>0.66666666666666663</v>
      </c>
      <c r="AE18" s="17"/>
      <c r="AF18" s="15">
        <v>0.17</v>
      </c>
      <c r="AG18" s="17"/>
      <c r="AH18" s="15">
        <v>0.17</v>
      </c>
      <c r="AI18" s="17"/>
      <c r="AJ18" s="18">
        <v>0.67</v>
      </c>
      <c r="AK18" s="17"/>
      <c r="AL18" s="15">
        <v>0.17</v>
      </c>
      <c r="AM18" s="17"/>
      <c r="AN18" s="15">
        <v>0</v>
      </c>
      <c r="AO18" s="17"/>
      <c r="AP18" s="17"/>
      <c r="AQ18" s="17">
        <v>1</v>
      </c>
      <c r="AR18" s="17">
        <v>2</v>
      </c>
      <c r="AS18" s="17"/>
      <c r="AT18" s="17"/>
      <c r="AU18" s="12">
        <f>((-1*AP18)+(0*AQ18)+(0.25*AR18)+(0.5*AS18)+(1*AT18))/SUM(AP18:AT20)</f>
        <v>0.125</v>
      </c>
      <c r="AV18" s="17"/>
      <c r="AW18" s="17"/>
      <c r="AX18" s="17">
        <v>1</v>
      </c>
      <c r="AY18" s="17">
        <v>2</v>
      </c>
      <c r="AZ18" s="17"/>
      <c r="BA18" s="17"/>
      <c r="BB18" s="12">
        <f>((-1*AW18)+(0*AX18)+(0.25*AY18)+(0.5*AZ18)+(1*BA18))/SUM(AW18:BA20)</f>
        <v>0.125</v>
      </c>
      <c r="BC18" s="17"/>
      <c r="BD18" s="17">
        <v>2</v>
      </c>
      <c r="BE18" s="17">
        <v>1</v>
      </c>
      <c r="BF18" s="17"/>
      <c r="BG18" s="17"/>
      <c r="BH18" s="17"/>
      <c r="BI18" s="12">
        <f>((-1*BD18)+(0*BE18)+(0.25*BF18)+(0.5*BG18)+(1*BH18))/SUM(BD18:BH20)</f>
        <v>-0.5</v>
      </c>
      <c r="BJ18" s="17"/>
      <c r="BK18" s="17"/>
      <c r="BL18" s="17">
        <v>1</v>
      </c>
      <c r="BM18" s="17">
        <v>1</v>
      </c>
      <c r="BN18" s="17">
        <v>1</v>
      </c>
      <c r="BO18" s="17"/>
      <c r="BP18" s="12">
        <f>((-1*BK18)+(0*BL18)+(0.25*BM18)+(0.5*BN18)+(1*BO18))/SUM(BK18:BO20)</f>
        <v>0.1875</v>
      </c>
      <c r="BQ18" s="17"/>
      <c r="BR18" s="15">
        <v>0</v>
      </c>
      <c r="BS18" s="17"/>
      <c r="BT18" s="17"/>
      <c r="BU18" s="17"/>
      <c r="BV18" s="17"/>
      <c r="BW18" s="17"/>
      <c r="BX18" s="17">
        <v>6</v>
      </c>
      <c r="BY18" s="12">
        <f>((1*BT18)+(0.9*BU18)+(0.5*BV18)+(0.15*BW18)+(-2*BX18))/SUM(BT18:BX18)</f>
        <v>-2</v>
      </c>
    </row>
    <row r="19" spans="1:77">
      <c r="A19" s="17" t="s">
        <v>71</v>
      </c>
      <c r="B19" s="20">
        <f>96*C19</f>
        <v>-15.84</v>
      </c>
      <c r="C19" s="16">
        <f>(H19*$H$2)+(J19*$J$2)+(Q19*$Q$2)+(Y19*$Y$2)+(AD19*$AD$2)+(AF19*$AF$2)+(AH19*$AH$2)+(AJ19*$AJ$2)+(AL19*$AL$2)+(AN19*$AN$2)+(AU19*$AU$2)+(BB19*$BB$2)+(BI19*$BI$2)+(BI19*$BI$2)+(BP19*$BP$2)+(BR19*$BR$2)+(BY19*$BY$2)</f>
        <v>-0.16500000000000001</v>
      </c>
      <c r="D19" s="17"/>
      <c r="E19" s="17"/>
      <c r="F19" s="17">
        <v>1</v>
      </c>
      <c r="G19" s="17">
        <v>1</v>
      </c>
      <c r="H19" s="12">
        <f>(G19-(2*E19))/SUM(E19:G19)</f>
        <v>0.5</v>
      </c>
      <c r="I19" s="17"/>
      <c r="J19" s="15">
        <v>1</v>
      </c>
      <c r="K19" s="17"/>
      <c r="L19" s="17"/>
      <c r="M19" s="17">
        <v>1</v>
      </c>
      <c r="N19" s="17"/>
      <c r="O19" s="17"/>
      <c r="P19" s="17"/>
      <c r="Q19" s="12">
        <f>((1*L19)/SUM(L19:P19))+((0.75*M19)/SUM(L19:P19))+((0*N19)/SUM(L19:P19))+((-1*O19)/SUM(L19:P19))</f>
        <v>0.75</v>
      </c>
      <c r="R19" s="17"/>
      <c r="S19" s="17"/>
      <c r="T19" s="17"/>
      <c r="U19" s="17"/>
      <c r="V19" s="17"/>
      <c r="W19" s="17"/>
      <c r="X19" s="17"/>
      <c r="Y19" s="19">
        <v>1</v>
      </c>
      <c r="Z19" s="17"/>
      <c r="AA19" s="17"/>
      <c r="AB19" s="17">
        <v>1</v>
      </c>
      <c r="AC19" s="17"/>
      <c r="AD19" s="12">
        <f>((0*AA19)+(AB19)+(-2*AC19))/SUM(AA19:AC19)</f>
        <v>1</v>
      </c>
      <c r="AE19" s="17"/>
      <c r="AF19" s="15">
        <v>0</v>
      </c>
      <c r="AG19" s="17"/>
      <c r="AH19" s="15">
        <v>0</v>
      </c>
      <c r="AI19" s="17"/>
      <c r="AJ19" s="18">
        <v>0</v>
      </c>
      <c r="AK19" s="17"/>
      <c r="AL19" s="15">
        <v>0</v>
      </c>
      <c r="AM19" s="17"/>
      <c r="AN19" s="15">
        <v>0</v>
      </c>
      <c r="AO19" s="17"/>
      <c r="AP19" s="17">
        <v>1</v>
      </c>
      <c r="AQ19" s="17"/>
      <c r="AR19" s="17"/>
      <c r="AS19" s="17"/>
      <c r="AT19" s="17"/>
      <c r="AU19" s="12">
        <f>((-1*AP19)+(0*AQ19)+(0.25*AR19)+(0.5*AS19)+(1*AT19))/SUM(AP19:AT25)</f>
        <v>-1</v>
      </c>
      <c r="AV19" s="17"/>
      <c r="AW19" s="17">
        <v>1</v>
      </c>
      <c r="AX19" s="17"/>
      <c r="AY19" s="17"/>
      <c r="AZ19" s="17"/>
      <c r="BA19" s="17"/>
      <c r="BB19" s="12">
        <f>((-1*AW19)+(0*AX19)+(0.25*AY19)+(0.5*AZ19)+(1*BA19))/SUM(AW19:BA25)</f>
        <v>-1</v>
      </c>
      <c r="BC19" s="17"/>
      <c r="BD19" s="17">
        <v>1</v>
      </c>
      <c r="BE19" s="17"/>
      <c r="BF19" s="17"/>
      <c r="BG19" s="17"/>
      <c r="BH19" s="17"/>
      <c r="BI19" s="12">
        <f>((-1*BD19)+(0*BE19)+(0.25*BF19)+(0.5*BG19)+(1*BH19))/SUM(BD19:BH25)</f>
        <v>-1</v>
      </c>
      <c r="BJ19" s="17"/>
      <c r="BK19" s="17"/>
      <c r="BL19" s="17"/>
      <c r="BM19" s="17">
        <v>1</v>
      </c>
      <c r="BN19" s="17"/>
      <c r="BO19" s="17"/>
      <c r="BP19" s="12">
        <f>((-1*BK19)+(0*BL19)+(0.25*BM19)+(0.5*BN19)+(1*BO19))/SUM(BK19:BO25)</f>
        <v>0.25</v>
      </c>
      <c r="BQ19" s="17"/>
      <c r="BR19" s="15">
        <v>0</v>
      </c>
      <c r="BS19" s="17"/>
      <c r="BT19" s="17"/>
      <c r="BU19" s="17"/>
      <c r="BV19" s="17"/>
      <c r="BW19" s="17"/>
      <c r="BX19" s="17">
        <v>1</v>
      </c>
      <c r="BY19" s="12">
        <f>((1*BT19)+(0.9*BU19)+(0.5*BV19)+(0.15*BW19)+(-2*BX19))/SUM(BT19:BX19)</f>
        <v>-2</v>
      </c>
    </row>
    <row r="20" spans="1:77">
      <c r="A20" s="17"/>
      <c r="B20" s="17"/>
      <c r="C20" s="16"/>
      <c r="D20" s="17"/>
      <c r="E20" s="17"/>
      <c r="F20" s="17"/>
      <c r="G20" s="17"/>
      <c r="H20" s="12"/>
      <c r="I20" s="17"/>
      <c r="J20" s="15"/>
      <c r="K20" s="17"/>
      <c r="L20" s="17"/>
      <c r="M20" s="17"/>
      <c r="N20" s="17"/>
      <c r="O20" s="17"/>
      <c r="P20" s="17"/>
      <c r="Q20" s="12"/>
      <c r="R20" s="17"/>
      <c r="S20" s="17"/>
      <c r="T20" s="17"/>
      <c r="U20" s="17"/>
      <c r="V20" s="17"/>
      <c r="W20" s="17"/>
      <c r="X20" s="17"/>
      <c r="Y20" s="19"/>
      <c r="Z20" s="17"/>
      <c r="AA20" s="17"/>
      <c r="AB20" s="17"/>
      <c r="AC20" s="17"/>
      <c r="AD20" s="12"/>
      <c r="AE20" s="17"/>
      <c r="AF20" s="15"/>
      <c r="AG20" s="17"/>
      <c r="AH20" s="15"/>
      <c r="AI20" s="17"/>
      <c r="AJ20" s="18"/>
      <c r="AK20" s="17"/>
      <c r="AL20" s="15"/>
      <c r="AM20" s="17"/>
      <c r="AN20" s="15"/>
      <c r="AO20" s="17"/>
      <c r="AP20" s="17"/>
      <c r="AQ20" s="17"/>
      <c r="AR20" s="17"/>
      <c r="AS20" s="17"/>
      <c r="AT20" s="17"/>
      <c r="AU20" s="12"/>
      <c r="AV20" s="17"/>
      <c r="AW20" s="17"/>
      <c r="AX20" s="17"/>
      <c r="AY20" s="17"/>
      <c r="AZ20" s="17"/>
      <c r="BA20" s="17"/>
      <c r="BB20" s="12"/>
      <c r="BC20" s="17"/>
      <c r="BD20" s="17"/>
      <c r="BE20" s="17"/>
      <c r="BF20" s="17"/>
      <c r="BG20" s="17"/>
      <c r="BH20" s="17"/>
      <c r="BI20" s="12"/>
      <c r="BJ20" s="17"/>
      <c r="BK20" s="17"/>
      <c r="BL20" s="17"/>
      <c r="BM20" s="17"/>
      <c r="BN20" s="17"/>
      <c r="BO20" s="17"/>
      <c r="BP20" s="12"/>
      <c r="BQ20" s="17"/>
      <c r="BR20" s="15"/>
      <c r="BS20" s="17"/>
      <c r="BT20" s="17"/>
      <c r="BU20" s="17"/>
      <c r="BV20" s="17"/>
      <c r="BW20" s="17"/>
      <c r="BX20" s="17"/>
      <c r="BY20" s="12"/>
    </row>
    <row r="21" spans="1:77">
      <c r="A21" s="17"/>
      <c r="B21" s="17"/>
      <c r="C21" s="16"/>
      <c r="D21" s="17"/>
      <c r="E21" s="17"/>
      <c r="F21" s="17"/>
      <c r="G21" s="17"/>
      <c r="H21" s="12"/>
      <c r="I21" s="17"/>
      <c r="J21" s="15"/>
      <c r="K21" s="17"/>
      <c r="L21" s="17"/>
      <c r="M21" s="17"/>
      <c r="N21" s="17"/>
      <c r="O21" s="17"/>
      <c r="P21" s="17"/>
      <c r="Q21" s="12"/>
      <c r="R21" s="17"/>
      <c r="S21" s="17"/>
      <c r="T21" s="17"/>
      <c r="U21" s="17"/>
      <c r="V21" s="17"/>
      <c r="W21" s="17"/>
      <c r="X21" s="17"/>
      <c r="Y21" s="19"/>
      <c r="Z21" s="17"/>
      <c r="AA21" s="17"/>
      <c r="AB21" s="17"/>
      <c r="AC21" s="17"/>
      <c r="AD21" s="12"/>
      <c r="AE21" s="17"/>
      <c r="AF21" s="15"/>
      <c r="AG21" s="17"/>
      <c r="AH21" s="15"/>
      <c r="AI21" s="17"/>
      <c r="AJ21" s="18"/>
      <c r="AK21" s="17"/>
      <c r="AL21" s="15"/>
      <c r="AM21" s="17"/>
      <c r="AN21" s="15"/>
      <c r="AO21" s="17"/>
      <c r="AP21" s="17"/>
      <c r="AQ21" s="17"/>
      <c r="AR21" s="17"/>
      <c r="AS21" s="17"/>
      <c r="AT21" s="17"/>
      <c r="AU21" s="12"/>
      <c r="AV21" s="17"/>
      <c r="AW21" s="17"/>
      <c r="AX21" s="17"/>
      <c r="AY21" s="17"/>
      <c r="AZ21" s="17"/>
      <c r="BA21" s="17"/>
      <c r="BB21" s="12"/>
      <c r="BC21" s="17"/>
      <c r="BD21" s="17"/>
      <c r="BE21" s="17"/>
      <c r="BF21" s="17"/>
      <c r="BG21" s="17"/>
      <c r="BH21" s="17"/>
      <c r="BI21" s="12"/>
      <c r="BJ21" s="17"/>
      <c r="BK21" s="17"/>
      <c r="BL21" s="17"/>
      <c r="BM21" s="17"/>
      <c r="BN21" s="17"/>
      <c r="BO21" s="17"/>
      <c r="BP21" s="12"/>
      <c r="BQ21" s="17"/>
      <c r="BR21" s="15"/>
      <c r="BS21" s="17"/>
      <c r="BT21" s="17"/>
      <c r="BU21" s="17"/>
      <c r="BV21" s="17"/>
      <c r="BW21" s="17"/>
      <c r="BX21" s="17"/>
      <c r="BY21" s="12"/>
    </row>
    <row r="22" spans="1:77">
      <c r="A22" s="17"/>
      <c r="B22" s="17"/>
      <c r="C22" s="16"/>
      <c r="D22" s="17"/>
      <c r="E22" s="17"/>
      <c r="F22" s="17"/>
      <c r="G22" s="17"/>
      <c r="H22" s="12"/>
      <c r="I22" s="17"/>
      <c r="J22" s="15"/>
      <c r="K22" s="17"/>
      <c r="L22" s="17"/>
      <c r="M22" s="17"/>
      <c r="N22" s="17"/>
      <c r="O22" s="17"/>
      <c r="P22" s="17"/>
      <c r="Q22" s="12"/>
      <c r="R22" s="17"/>
      <c r="S22" s="17"/>
      <c r="T22" s="17"/>
      <c r="U22" s="17"/>
      <c r="V22" s="17"/>
      <c r="W22" s="17"/>
      <c r="X22" s="17"/>
      <c r="Y22" s="19"/>
      <c r="Z22" s="17"/>
      <c r="AA22" s="17"/>
      <c r="AB22" s="17"/>
      <c r="AC22" s="17"/>
      <c r="AD22" s="12"/>
      <c r="AE22" s="17"/>
      <c r="AF22" s="15"/>
      <c r="AG22" s="17"/>
      <c r="AH22" s="15"/>
      <c r="AI22" s="17"/>
      <c r="AJ22" s="18"/>
      <c r="AK22" s="17"/>
      <c r="AL22" s="15"/>
      <c r="AM22" s="17"/>
      <c r="AN22" s="15"/>
      <c r="AO22" s="17"/>
      <c r="AP22" s="17"/>
      <c r="AQ22" s="17"/>
      <c r="AR22" s="17"/>
      <c r="AS22" s="17"/>
      <c r="AT22" s="17"/>
      <c r="AU22" s="12"/>
      <c r="AV22" s="17"/>
      <c r="AW22" s="17"/>
      <c r="AX22" s="17"/>
      <c r="AY22" s="17"/>
      <c r="AZ22" s="17"/>
      <c r="BA22" s="17"/>
      <c r="BB22" s="12"/>
      <c r="BC22" s="17"/>
      <c r="BD22" s="17"/>
      <c r="BE22" s="17"/>
      <c r="BF22" s="17"/>
      <c r="BG22" s="17"/>
      <c r="BH22" s="17"/>
      <c r="BI22" s="12"/>
      <c r="BJ22" s="17"/>
      <c r="BK22" s="17"/>
      <c r="BL22" s="17"/>
      <c r="BM22" s="17"/>
      <c r="BN22" s="17"/>
      <c r="BO22" s="17"/>
      <c r="BP22" s="12"/>
      <c r="BQ22" s="17"/>
      <c r="BR22" s="15"/>
      <c r="BS22" s="17"/>
      <c r="BT22" s="17"/>
      <c r="BU22" s="17"/>
      <c r="BV22" s="17"/>
      <c r="BW22" s="17"/>
      <c r="BX22" s="17"/>
      <c r="BY22" s="12"/>
    </row>
    <row r="23" spans="1:77">
      <c r="A23" s="17"/>
      <c r="B23" s="17"/>
      <c r="C23" s="16"/>
      <c r="D23" s="17"/>
      <c r="E23" s="17"/>
      <c r="F23" s="17"/>
      <c r="G23" s="17"/>
      <c r="H23" s="12"/>
      <c r="I23" s="17"/>
      <c r="J23" s="15"/>
      <c r="K23" s="17"/>
      <c r="L23" s="17"/>
      <c r="M23" s="17"/>
      <c r="N23" s="17"/>
      <c r="O23" s="17"/>
      <c r="P23" s="17"/>
      <c r="Q23" s="12"/>
      <c r="R23" s="17"/>
      <c r="S23" s="17"/>
      <c r="T23" s="17"/>
      <c r="U23" s="17"/>
      <c r="V23" s="17"/>
      <c r="W23" s="17"/>
      <c r="X23" s="17"/>
      <c r="Y23" s="19"/>
      <c r="Z23" s="17"/>
      <c r="AA23" s="17"/>
      <c r="AB23" s="17"/>
      <c r="AC23" s="17"/>
      <c r="AD23" s="12"/>
      <c r="AE23" s="17"/>
      <c r="AF23" s="15"/>
      <c r="AG23" s="17"/>
      <c r="AH23" s="15"/>
      <c r="AI23" s="17"/>
      <c r="AJ23" s="18"/>
      <c r="AK23" s="17"/>
      <c r="AL23" s="15"/>
      <c r="AM23" s="17"/>
      <c r="AN23" s="15"/>
      <c r="AO23" s="17"/>
      <c r="AP23" s="17"/>
      <c r="AQ23" s="17"/>
      <c r="AR23" s="17"/>
      <c r="AS23" s="17"/>
      <c r="AT23" s="17"/>
      <c r="AU23" s="12"/>
      <c r="AV23" s="17"/>
      <c r="AW23" s="17"/>
      <c r="AX23" s="17"/>
      <c r="AY23" s="17"/>
      <c r="AZ23" s="17"/>
      <c r="BA23" s="17"/>
      <c r="BB23" s="12"/>
      <c r="BC23" s="17"/>
      <c r="BD23" s="17"/>
      <c r="BE23" s="17"/>
      <c r="BF23" s="17"/>
      <c r="BG23" s="17"/>
      <c r="BH23" s="17"/>
      <c r="BI23" s="12"/>
      <c r="BJ23" s="17"/>
      <c r="BK23" s="17"/>
      <c r="BL23" s="17"/>
      <c r="BM23" s="17"/>
      <c r="BN23" s="17"/>
      <c r="BO23" s="17"/>
      <c r="BP23" s="12"/>
      <c r="BQ23" s="17"/>
      <c r="BR23" s="15"/>
      <c r="BS23" s="17"/>
      <c r="BT23" s="17"/>
      <c r="BU23" s="17"/>
      <c r="BV23" s="17"/>
      <c r="BW23" s="17"/>
      <c r="BX23" s="17"/>
      <c r="BY23" s="12"/>
    </row>
    <row r="24" spans="1:77">
      <c r="A24" s="17"/>
      <c r="B24" s="17"/>
      <c r="C24" s="16" t="e">
        <f>(H24*$H$2)+(J24*$J$2)+(Q24*$Q$2)+(Y24*$Y$2)+(AD24*$AD$2)+(AF24*$AF$2)+(AH24*$AH$2)+(AJ24*$AJ$2)+(AL24*$AL$2)+(AN24*$AN$2)+(AU24*$AU$2)+(BB24*$BB$2)+(BI24*$BI$2)+(BI24*$BI$2)+(BP24*$BP$2)+(BR24*$BR$2)+(BY24*$BY$2)</f>
        <v>#DIV/0!</v>
      </c>
      <c r="D24" s="17"/>
      <c r="E24" s="17"/>
      <c r="F24" s="17"/>
      <c r="G24" s="17"/>
      <c r="H24" s="12" t="e">
        <f>(G24-(2*E24))/SUM(E24:G24)</f>
        <v>#DIV/0!</v>
      </c>
      <c r="I24" s="17"/>
      <c r="J24" s="15"/>
      <c r="K24" s="17"/>
      <c r="L24" s="17"/>
      <c r="M24" s="17"/>
      <c r="N24" s="17"/>
      <c r="O24" s="17"/>
      <c r="P24" s="17"/>
      <c r="Q24" s="12" t="e">
        <f>((1*L24)/SUM(L24:P24))+((0.75*M24)/SUM(L24:P24))+((0*N24)/SUM(L24:P24))+((-1*O24)/SUM(L24:P24))</f>
        <v>#DIV/0!</v>
      </c>
      <c r="R24" s="17"/>
      <c r="S24" s="17"/>
      <c r="T24" s="17"/>
      <c r="U24" s="17"/>
      <c r="V24" s="17"/>
      <c r="W24" s="17"/>
      <c r="X24" s="17"/>
      <c r="Y24" s="14" t="e">
        <f>((S24)+(0.9*T24)+(0.5*U24)+(0*V24)+(-1*W24)+(-3*X24))/SUM(S24:X24)</f>
        <v>#DIV/0!</v>
      </c>
      <c r="Z24" s="17"/>
      <c r="AA24" s="17"/>
      <c r="AB24" s="17"/>
      <c r="AC24" s="17"/>
      <c r="AD24" s="12" t="e">
        <f>((0*AA24)+(AB24)+(-2*AC24))/SUM(AA24:AC24)</f>
        <v>#DIV/0!</v>
      </c>
      <c r="AE24" s="17"/>
      <c r="AF24" s="15"/>
      <c r="AG24" s="17"/>
      <c r="AH24" s="15"/>
      <c r="AI24" s="17"/>
      <c r="AJ24" s="18"/>
      <c r="AK24" s="17"/>
      <c r="AL24" s="15"/>
      <c r="AM24" s="17"/>
      <c r="AN24" s="15"/>
      <c r="AO24" s="17"/>
      <c r="AP24" s="17"/>
      <c r="AQ24" s="17"/>
      <c r="AR24" s="17"/>
      <c r="AS24" s="17"/>
      <c r="AT24" s="17"/>
      <c r="AU24" s="12" t="e">
        <f>((-1*AP24)+(0*AQ24)+(0.25*AR24)+(0.5*AS24)+(1*AT24))/SUM(AP24:AT26)</f>
        <v>#DIV/0!</v>
      </c>
      <c r="AV24" s="17"/>
      <c r="AW24" s="17"/>
      <c r="AX24" s="17"/>
      <c r="AY24" s="17"/>
      <c r="AZ24" s="17"/>
      <c r="BA24" s="17"/>
      <c r="BB24" s="12" t="e">
        <f>((-1*AW24)+(0*AX24)+(0.25*AY24)+(0.5*AZ24)+(1*BA24))/SUM(AW24:BA26)</f>
        <v>#DIV/0!</v>
      </c>
      <c r="BC24" s="17"/>
      <c r="BD24" s="17"/>
      <c r="BE24" s="17"/>
      <c r="BF24" s="17"/>
      <c r="BG24" s="17"/>
      <c r="BH24" s="17"/>
      <c r="BI24" s="12" t="e">
        <f>((-1*BD24)+(0*BE24)+(0.25*BF24)+(0.5*BG24)+(1*BH24))/SUM(BD24:BH26)</f>
        <v>#DIV/0!</v>
      </c>
      <c r="BJ24" s="17"/>
      <c r="BK24" s="17"/>
      <c r="BL24" s="17"/>
      <c r="BM24" s="17"/>
      <c r="BN24" s="17"/>
      <c r="BO24" s="17"/>
      <c r="BP24" s="12" t="e">
        <f>((-1*BK24)+(0*BL24)+(0.25*BM24)+(0.5*BN24)+(1*BO24))/SUM(BK24:BO26)</f>
        <v>#DIV/0!</v>
      </c>
      <c r="BQ24" s="17"/>
      <c r="BR24" s="15"/>
      <c r="BS24" s="17"/>
      <c r="BT24" s="17"/>
      <c r="BU24" s="17"/>
      <c r="BV24" s="17"/>
      <c r="BW24" s="17"/>
      <c r="BX24" s="17"/>
      <c r="BY24" s="12" t="e">
        <f>((1*BT24)+(0.9*BU24)+(0.5*BV24)+(0.15*BW24)+(-2*BX24))/SUM(BT24:BX24)</f>
        <v>#DIV/0!</v>
      </c>
    </row>
    <row r="25" spans="1:77">
      <c r="A25" s="17" t="s">
        <v>70</v>
      </c>
      <c r="B25" s="17"/>
      <c r="C25" s="16">
        <f>(H25*$H$2)+(J25*$J$2)+(Q25*$Q$2)+(Y25*$Y$2)+(AD25*$AD$2)+(AF25*$AF$2)+(AH25*$AH$2)+(AJ25*$AJ$2)+(AL25*$AL$2)+(AN25*$AN$2)+(AU25*$AU$2)+(BB25*$BB$2)+(BI25*$BI$2)+(BI25*$BI$2)+(BP25*$BP$2)+(BR25*$BR$2)+(BY25*$BY$2)</f>
        <v>0.93600000000000039</v>
      </c>
      <c r="D25" s="17"/>
      <c r="E25" s="17"/>
      <c r="F25" s="17"/>
      <c r="G25" s="17"/>
      <c r="H25" s="12">
        <v>0.9</v>
      </c>
      <c r="I25" s="17"/>
      <c r="J25" s="15">
        <v>0.9</v>
      </c>
      <c r="K25" s="17"/>
      <c r="L25" s="17"/>
      <c r="M25" s="17"/>
      <c r="N25" s="17"/>
      <c r="O25" s="17"/>
      <c r="P25" s="17"/>
      <c r="Q25" s="15">
        <v>0.9</v>
      </c>
      <c r="R25" s="17"/>
      <c r="S25" s="17"/>
      <c r="T25" s="17"/>
      <c r="U25" s="17"/>
      <c r="V25" s="17"/>
      <c r="W25" s="17"/>
      <c r="X25" s="17"/>
      <c r="Y25" s="15">
        <v>0.9</v>
      </c>
      <c r="Z25" s="17"/>
      <c r="AA25" s="17"/>
      <c r="AB25" s="17"/>
      <c r="AC25" s="17"/>
      <c r="AD25" s="15">
        <v>0.9</v>
      </c>
      <c r="AE25" s="17"/>
      <c r="AF25" s="15">
        <v>0.9</v>
      </c>
      <c r="AG25" s="17"/>
      <c r="AH25" s="15">
        <v>0.9</v>
      </c>
      <c r="AI25" s="17"/>
      <c r="AJ25" s="15">
        <v>0.9</v>
      </c>
      <c r="AK25" s="17"/>
      <c r="AL25" s="15">
        <v>0.9</v>
      </c>
      <c r="AM25" s="17"/>
      <c r="AN25" s="15">
        <v>0.9</v>
      </c>
      <c r="AO25" s="17"/>
      <c r="AP25" s="17"/>
      <c r="AQ25" s="17"/>
      <c r="AR25" s="17"/>
      <c r="AS25" s="17"/>
      <c r="AT25" s="17"/>
      <c r="AU25" s="15">
        <v>0.9</v>
      </c>
      <c r="AV25" s="17"/>
      <c r="AW25" s="17"/>
      <c r="AX25" s="17"/>
      <c r="AY25" s="17"/>
      <c r="AZ25" s="17"/>
      <c r="BA25" s="17"/>
      <c r="BB25" s="15">
        <v>0.9</v>
      </c>
      <c r="BC25" s="17"/>
      <c r="BD25" s="17"/>
      <c r="BE25" s="17"/>
      <c r="BF25" s="17"/>
      <c r="BG25" s="17"/>
      <c r="BH25" s="17"/>
      <c r="BI25" s="15">
        <v>0.9</v>
      </c>
      <c r="BJ25" s="17"/>
      <c r="BK25" s="17"/>
      <c r="BL25" s="17"/>
      <c r="BM25" s="17"/>
      <c r="BN25" s="17"/>
      <c r="BO25" s="17"/>
      <c r="BP25" s="15">
        <v>0.9</v>
      </c>
      <c r="BQ25" s="17"/>
      <c r="BR25" s="15">
        <v>0.9</v>
      </c>
      <c r="BS25" s="17"/>
      <c r="BT25" s="17"/>
      <c r="BU25" s="17"/>
      <c r="BV25" s="17"/>
      <c r="BW25" s="17"/>
      <c r="BX25" s="17"/>
      <c r="BY25" s="15">
        <v>0.9</v>
      </c>
    </row>
    <row r="26" spans="1:77">
      <c r="A26" s="17" t="s">
        <v>69</v>
      </c>
      <c r="B26" s="17"/>
      <c r="C26" s="16">
        <f>(H26*$H$2)+(J26*$J$2)+(Q26*$Q$2)+(Y26*$Y$2)+(AD26*$AD$2)+(AF26*$AF$2)+(AH26*$AH$2)+(AJ26*$AJ$2)+(AL26*$AL$2)+(AN26*$AN$2)+(AU26*$AU$2)+(BB26*$BB$2)+(BI26*$BI$2)+(BI26*$BI$2)+(BP26*$BP$2)+(BR26*$BR$2)+(BY26*$BY$2)</f>
        <v>0.83200000000000029</v>
      </c>
      <c r="D26" s="17"/>
      <c r="E26" s="17"/>
      <c r="F26" s="17"/>
      <c r="G26" s="17"/>
      <c r="H26" s="12">
        <v>0.8</v>
      </c>
      <c r="I26" s="17"/>
      <c r="J26" s="15">
        <v>0.8</v>
      </c>
      <c r="K26" s="17"/>
      <c r="L26" s="17"/>
      <c r="M26" s="17"/>
      <c r="N26" s="17"/>
      <c r="O26" s="17"/>
      <c r="P26" s="17"/>
      <c r="Q26" s="15">
        <v>0.8</v>
      </c>
      <c r="R26" s="17"/>
      <c r="S26" s="17"/>
      <c r="T26" s="17"/>
      <c r="U26" s="17"/>
      <c r="V26" s="17"/>
      <c r="W26" s="17"/>
      <c r="X26" s="17"/>
      <c r="Y26" s="15">
        <v>0.8</v>
      </c>
      <c r="Z26" s="17"/>
      <c r="AA26" s="17"/>
      <c r="AB26" s="17"/>
      <c r="AC26" s="17"/>
      <c r="AD26" s="15">
        <v>0.8</v>
      </c>
      <c r="AE26" s="17"/>
      <c r="AF26" s="15">
        <v>0.8</v>
      </c>
      <c r="AG26" s="17"/>
      <c r="AH26" s="15">
        <v>0.8</v>
      </c>
      <c r="AI26" s="17"/>
      <c r="AJ26" s="15">
        <v>0.8</v>
      </c>
      <c r="AK26" s="17"/>
      <c r="AL26" s="15">
        <v>0.8</v>
      </c>
      <c r="AM26" s="17"/>
      <c r="AN26" s="15">
        <v>0.8</v>
      </c>
      <c r="AO26" s="17"/>
      <c r="AP26" s="17"/>
      <c r="AQ26" s="17"/>
      <c r="AR26" s="17"/>
      <c r="AS26" s="17"/>
      <c r="AT26" s="17"/>
      <c r="AU26" s="15">
        <v>0.8</v>
      </c>
      <c r="AV26" s="17"/>
      <c r="AW26" s="17"/>
      <c r="AX26" s="17"/>
      <c r="AY26" s="17"/>
      <c r="AZ26" s="17"/>
      <c r="BA26" s="17"/>
      <c r="BB26" s="15">
        <v>0.8</v>
      </c>
      <c r="BC26" s="17"/>
      <c r="BD26" s="17"/>
      <c r="BE26" s="17"/>
      <c r="BF26" s="17"/>
      <c r="BG26" s="17"/>
      <c r="BH26" s="17"/>
      <c r="BI26" s="15">
        <v>0.8</v>
      </c>
      <c r="BJ26" s="17"/>
      <c r="BK26" s="17"/>
      <c r="BL26" s="17"/>
      <c r="BM26" s="17"/>
      <c r="BN26" s="17"/>
      <c r="BO26" s="17"/>
      <c r="BP26" s="15">
        <v>0.8</v>
      </c>
      <c r="BQ26" s="17"/>
      <c r="BR26" s="15">
        <v>0.8</v>
      </c>
      <c r="BS26" s="17"/>
      <c r="BT26" s="17"/>
      <c r="BU26" s="17"/>
      <c r="BV26" s="17"/>
      <c r="BW26" s="17"/>
      <c r="BX26" s="17"/>
      <c r="BY26" s="15">
        <v>0.8</v>
      </c>
    </row>
    <row r="27" spans="1:77">
      <c r="A27" s="17" t="s">
        <v>68</v>
      </c>
      <c r="B27" s="17"/>
      <c r="C27" s="16">
        <f>(H27*$H$2)+(J27*$J$2)+(Q27*$Q$2)+(Y27*$Y$2)+(AD27*$AD$2)+(AF27*$AF$2)+(AH27*$AH$2)+(AJ27*$AJ$2)+(AL27*$AL$2)+(AN27*$AN$2)+(AU27*$AU$2)+(BB27*$BB$2)+(BI27*$BI$2)+(BI27*$BI$2)+(BP27*$BP$2)+(BR27*$BR$2)+(BY27*$BY$2)</f>
        <v>0.72800000000000009</v>
      </c>
      <c r="H27" s="15">
        <v>0.7</v>
      </c>
      <c r="J27" s="15">
        <v>0.7</v>
      </c>
      <c r="Q27" s="15">
        <v>0.7</v>
      </c>
      <c r="Y27" s="15">
        <v>0.7</v>
      </c>
      <c r="AD27" s="15">
        <v>0.7</v>
      </c>
      <c r="AF27" s="15">
        <v>0.7</v>
      </c>
      <c r="AH27" s="15">
        <v>0.7</v>
      </c>
      <c r="AJ27" s="15">
        <v>0.7</v>
      </c>
      <c r="AL27" s="15">
        <v>0.7</v>
      </c>
      <c r="AN27" s="15">
        <v>0.7</v>
      </c>
      <c r="AU27" s="15">
        <v>0.7</v>
      </c>
      <c r="BB27" s="15">
        <v>0.7</v>
      </c>
      <c r="BI27" s="15">
        <v>0.7</v>
      </c>
      <c r="BP27" s="15">
        <v>0.7</v>
      </c>
      <c r="BR27" s="15">
        <v>0.7</v>
      </c>
      <c r="BY27" s="15">
        <v>0.7</v>
      </c>
    </row>
    <row r="28" spans="1:77">
      <c r="A28" s="17" t="s">
        <v>67</v>
      </c>
      <c r="B28" s="17"/>
      <c r="C28" s="16">
        <f>(H28*$H$2)+(J28*$J$2)+(Q28*$Q$2)+(Y28*$Y$2)+(AD28*$AD$2)+(AF28*$AF$2)+(AH28*$AH$2)+(AJ28*$AJ$2)+(AL28*$AL$2)+(AN28*$AN$2)+(AU28*$AU$2)+(BB28*$BB$2)+(BI28*$BI$2)+(BI28*$BI$2)+(BP28*$BP$2)+(BR28*$BR$2)+(BY28*$BY$2)</f>
        <v>0.62400000000000011</v>
      </c>
      <c r="H28" s="15">
        <v>0.6</v>
      </c>
      <c r="J28" s="15">
        <v>0.6</v>
      </c>
      <c r="Q28" s="15">
        <v>0.6</v>
      </c>
      <c r="Y28" s="15">
        <v>0.6</v>
      </c>
      <c r="AD28" s="15">
        <v>0.6</v>
      </c>
      <c r="AF28" s="15">
        <v>0.6</v>
      </c>
      <c r="AH28" s="15">
        <v>0.6</v>
      </c>
      <c r="AJ28" s="15">
        <v>0.6</v>
      </c>
      <c r="AL28" s="15">
        <v>0.6</v>
      </c>
      <c r="AN28" s="15">
        <v>0.6</v>
      </c>
      <c r="AU28" s="15">
        <v>0.6</v>
      </c>
      <c r="BB28" s="15">
        <v>0.6</v>
      </c>
      <c r="BI28" s="15">
        <v>0.6</v>
      </c>
      <c r="BP28" s="15">
        <v>0.6</v>
      </c>
      <c r="BR28" s="15">
        <v>0.6</v>
      </c>
      <c r="BY28" s="15">
        <v>0.6</v>
      </c>
    </row>
    <row r="29" spans="1:77">
      <c r="A29" s="17" t="s">
        <v>66</v>
      </c>
      <c r="B29" s="17"/>
      <c r="C29" s="16">
        <f>(H29*$H$2)+(J29*$J$2)+(Q29*$Q$2)+(Y29*$Y$2)+(AD29*$AD$2)+(AF29*$AF$2)+(AH29*$AH$2)+(AJ29*$AJ$2)+(AL29*$AL$2)+(AN29*$AN$2)+(AU29*$AU$2)+(BB29*$BB$2)+(BI29*$BI$2)+(BI29*$BI$2)+(BP29*$BP$2)+(BR29*$BR$2)+(BY29*$BY$2)</f>
        <v>1.0400000000000003</v>
      </c>
      <c r="H29" s="15">
        <v>1</v>
      </c>
      <c r="J29" s="15">
        <v>1</v>
      </c>
      <c r="Q29" s="15">
        <v>1</v>
      </c>
      <c r="Y29" s="15">
        <v>1</v>
      </c>
      <c r="AD29" s="15">
        <v>1</v>
      </c>
      <c r="AF29" s="15">
        <v>1</v>
      </c>
      <c r="AH29" s="15">
        <v>1</v>
      </c>
      <c r="AJ29" s="15">
        <v>1</v>
      </c>
      <c r="AL29" s="15">
        <v>1</v>
      </c>
      <c r="AN29" s="15">
        <v>1</v>
      </c>
      <c r="AU29" s="15">
        <v>1</v>
      </c>
      <c r="BB29" s="15">
        <v>1</v>
      </c>
      <c r="BI29" s="15">
        <v>1</v>
      </c>
      <c r="BP29" s="15">
        <v>1</v>
      </c>
      <c r="BR29" s="15">
        <v>1</v>
      </c>
      <c r="BY29" s="15">
        <v>1</v>
      </c>
    </row>
    <row r="30" spans="1:77">
      <c r="C30" s="16" t="e">
        <f>(H30*$H$2)+(J30*$J$2)+(Q30*$Q$2)+(Y30*$Y$2)+(AD30*$AD$2)+(AF30*$AF$2)+(AH30*$AH$2)+(AJ30*$AJ$2)+(AL30*$AL$2)+(AN30*$AN$2)+(AU30*$AU$2)+(BB30*$BB$2)+(BI30*$BI$2)+(BI30*$BI$2)+(BP30*$BP$2)+(BR30*$BR$2)+(BY30*$BY$2)</f>
        <v>#DIV/0!</v>
      </c>
      <c r="H30" s="12" t="e">
        <f>(G30-(2*E30))/SUM(E30:G30)</f>
        <v>#DIV/0!</v>
      </c>
      <c r="J30" s="15"/>
      <c r="Q30" s="12" t="e">
        <f>((1*L30)/SUM(L30:P30))+((0.75*M30)/SUM(L30:P30))+((0*N30)/SUM(L30:P30))+((-1*O30)/SUM(L30:P30))</f>
        <v>#DIV/0!</v>
      </c>
      <c r="Y30" s="14" t="e">
        <f>((S30)+(0.9*T30)+(0.5*U30)+(0*V30)+(-1*W30)+(-3*X30))/SUM(S30:X30)</f>
        <v>#DIV/0!</v>
      </c>
      <c r="AD30" s="12" t="e">
        <f>((0*AA30)+(AB30)+(-2*AC30))/SUM(AA30:AC30)</f>
        <v>#DIV/0!</v>
      </c>
      <c r="AF30" s="11"/>
      <c r="AH30" s="11"/>
      <c r="AJ30" s="13"/>
      <c r="AL30" s="11"/>
      <c r="AN30" s="11"/>
      <c r="AU30" s="12" t="e">
        <f>((-1*AP30)+(0*AQ30)+(0.25*AR30)+(0.5*AS30)+(1*AT30))/SUM(AP30:AT32)</f>
        <v>#DIV/0!</v>
      </c>
      <c r="BB30" s="12" t="e">
        <f>((-1*AW30)+(0*AX30)+(0.25*AY30)+(0.5*AZ30)+(1*BA30))/SUM(AW30:BA32)</f>
        <v>#DIV/0!</v>
      </c>
      <c r="BI30" s="12" t="e">
        <f>((-1*BD30)+(0*BE30)+(0.25*BF30)+(0.5*BG30)+(1*BH30))/SUM(BD30:BH32)</f>
        <v>#DIV/0!</v>
      </c>
      <c r="BP30" s="12" t="e">
        <f>((-1*BK30)+(0*BL30)+(0.25*BM30)+(0.5*BN30)+(1*BO30))/SUM(BK30:BO32)</f>
        <v>#DIV/0!</v>
      </c>
      <c r="BR30" s="11"/>
      <c r="BY30" s="5" t="e">
        <f>((1*BT30)+(0.9*BU30)+(0.5*BV30)+(0.15*BW30)+(-2*BX30))/SUM(BT30:BX30)</f>
        <v>#DIV/0!</v>
      </c>
    </row>
    <row r="31" spans="1:77">
      <c r="C31" s="16" t="e">
        <f>(H31*$H$2)+(J31*$J$2)+(Q31*$Q$2)+(Y31*$Y$2)+(AD31*$AD$2)+(AF31*$AF$2)+(AH31*$AH$2)+(AJ31*$AJ$2)+(AL31*$AL$2)+(AN31*$AN$2)+(AU31*$AU$2)+(BB31*$BB$2)+(BI31*$BI$2)+(BI31*$BI$2)+(BP31*$BP$2)+(BR31*$BR$2)+(BY31*$BY$2)</f>
        <v>#DIV/0!</v>
      </c>
      <c r="H31" s="12" t="e">
        <f>(G31-(2*E31))/SUM(E31:G31)</f>
        <v>#DIV/0!</v>
      </c>
      <c r="J31" s="15"/>
      <c r="Q31" s="12" t="e">
        <f>((1*L31)/SUM(L31:P31))+((0.75*M31)/SUM(L31:P31))+((0*N31)/SUM(L31:P31))+((-1*O31)/SUM(L31:P31))</f>
        <v>#DIV/0!</v>
      </c>
      <c r="Y31" s="14" t="e">
        <f>((S31)+(0.9*T31)+(0.5*U31)+(0*V31)+(-1*W31)+(-3*X31))/SUM(S31:X31)</f>
        <v>#DIV/0!</v>
      </c>
      <c r="AD31" s="12" t="e">
        <f>((0*AA31)+(AB31)+(-2*AC31))/SUM(AA31:AC31)</f>
        <v>#DIV/0!</v>
      </c>
      <c r="AF31" s="11"/>
      <c r="AH31" s="11"/>
      <c r="AJ31" s="13"/>
      <c r="AL31" s="11"/>
      <c r="AN31" s="11"/>
      <c r="AU31" s="12" t="e">
        <f>((-1*AP31)+(0*AQ31)+(0.25*AR31)+(0.5*AS31)+(1*AT31))/SUM(AP31:AT33)</f>
        <v>#DIV/0!</v>
      </c>
      <c r="BB31" s="12" t="e">
        <f>((-1*AW31)+(0*AX31)+(0.25*AY31)+(0.5*AZ31)+(1*BA31))/SUM(AW31:BA33)</f>
        <v>#DIV/0!</v>
      </c>
      <c r="BI31" s="12" t="e">
        <f>((-1*BD31)+(0*BE31)+(0.25*BF31)+(0.5*BG31)+(1*BH31))/SUM(BD31:BH33)</f>
        <v>#DIV/0!</v>
      </c>
      <c r="BP31" s="12" t="e">
        <f>((-1*BK31)+(0*BL31)+(0.25*BM31)+(0.5*BN31)+(1*BO31))/SUM(BK31:BO33)</f>
        <v>#DIV/0!</v>
      </c>
      <c r="BR31" s="11"/>
      <c r="BY31" s="5" t="e">
        <f>((1*BT31)+(0.9*BU31)+(0.5*BV31)+(0.15*BW31)+(-2*BX31))/SUM(BT31:BX31)</f>
        <v>#DIV/0!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23" sqref="B23"/>
    </sheetView>
  </sheetViews>
  <sheetFormatPr baseColWidth="10" defaultRowHeight="15" x14ac:dyDescent="0"/>
  <cols>
    <col min="1" max="1" width="36.6640625" bestFit="1" customWidth="1"/>
  </cols>
  <sheetData>
    <row r="1" spans="1:3">
      <c r="A1" t="s">
        <v>56</v>
      </c>
      <c r="C1" t="s">
        <v>55</v>
      </c>
    </row>
    <row r="2" spans="1:3">
      <c r="A2" t="s">
        <v>13</v>
      </c>
      <c r="C2" s="5"/>
    </row>
    <row r="3" spans="1:3">
      <c r="A3" t="s">
        <v>14</v>
      </c>
      <c r="C3" s="5"/>
    </row>
    <row r="4" spans="1:3">
      <c r="A4" t="s">
        <v>42</v>
      </c>
      <c r="C4" s="5"/>
    </row>
    <row r="24" spans="1:2">
      <c r="A24" t="s">
        <v>57</v>
      </c>
      <c r="B24" t="s">
        <v>55</v>
      </c>
    </row>
    <row r="25" spans="1:2">
      <c r="A25" t="s">
        <v>3</v>
      </c>
      <c r="B25" s="5"/>
    </row>
    <row r="26" spans="1:2">
      <c r="A26" t="s">
        <v>2</v>
      </c>
      <c r="B26" s="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5" sqref="D5"/>
    </sheetView>
  </sheetViews>
  <sheetFormatPr baseColWidth="10" defaultRowHeight="15" x14ac:dyDescent="0"/>
  <sheetData>
    <row r="1" spans="1:4">
      <c r="A1" t="s">
        <v>31</v>
      </c>
      <c r="C1" t="s">
        <v>54</v>
      </c>
      <c r="D1" t="s">
        <v>55</v>
      </c>
    </row>
    <row r="2" spans="1:4">
      <c r="A2" s="4">
        <v>0</v>
      </c>
      <c r="B2" s="8">
        <v>0.48</v>
      </c>
      <c r="C2" s="8" t="e">
        <f>D2/$D$7</f>
        <v>#DIV/0!</v>
      </c>
      <c r="D2" s="6"/>
    </row>
    <row r="3" spans="1:4">
      <c r="A3" s="4">
        <v>1</v>
      </c>
      <c r="B3" s="8">
        <v>0.38</v>
      </c>
      <c r="C3" s="8" t="e">
        <f t="shared" ref="C3:C6" si="0">D3/$D$7</f>
        <v>#DIV/0!</v>
      </c>
      <c r="D3" s="6"/>
    </row>
    <row r="4" spans="1:4">
      <c r="A4" s="4">
        <v>2</v>
      </c>
      <c r="B4" s="8">
        <v>7.0000000000000007E-2</v>
      </c>
      <c r="C4" s="8" t="e">
        <f t="shared" si="0"/>
        <v>#DIV/0!</v>
      </c>
      <c r="D4" s="6"/>
    </row>
    <row r="5" spans="1:4">
      <c r="A5" s="4">
        <v>3</v>
      </c>
      <c r="B5" s="8">
        <v>0.04</v>
      </c>
      <c r="C5" s="8" t="e">
        <f t="shared" si="0"/>
        <v>#DIV/0!</v>
      </c>
      <c r="D5" s="6"/>
    </row>
    <row r="6" spans="1:4">
      <c r="A6" s="4" t="s">
        <v>22</v>
      </c>
      <c r="B6" s="8">
        <v>0.03</v>
      </c>
      <c r="C6" s="8" t="e">
        <f t="shared" si="0"/>
        <v>#DIV/0!</v>
      </c>
      <c r="D6" s="6"/>
    </row>
    <row r="7" spans="1:4">
      <c r="A7" s="4"/>
      <c r="D7">
        <f>SUM(D2:D6)</f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baseColWidth="10" defaultRowHeight="15" x14ac:dyDescent="0"/>
  <cols>
    <col min="1" max="1" width="16.1640625" style="2" bestFit="1" customWidth="1"/>
  </cols>
  <sheetData>
    <row r="1" spans="1:4">
      <c r="A1" s="2" t="s">
        <v>15</v>
      </c>
      <c r="B1" t="s">
        <v>54</v>
      </c>
      <c r="D1" t="s">
        <v>55</v>
      </c>
    </row>
    <row r="2" spans="1:4">
      <c r="A2" s="2" t="s">
        <v>19</v>
      </c>
      <c r="B2" s="8">
        <v>0.11</v>
      </c>
      <c r="C2" s="8" t="e">
        <f>D2/$D$8</f>
        <v>#DIV/0!</v>
      </c>
      <c r="D2" s="5"/>
    </row>
    <row r="3" spans="1:4">
      <c r="A3" s="7" t="s">
        <v>20</v>
      </c>
      <c r="B3" s="8">
        <v>0.31</v>
      </c>
      <c r="C3" s="8" t="e">
        <f t="shared" ref="C3:C7" si="0">D3/$D$8</f>
        <v>#DIV/0!</v>
      </c>
      <c r="D3" s="5"/>
    </row>
    <row r="4" spans="1:4">
      <c r="A4" s="7" t="s">
        <v>21</v>
      </c>
      <c r="B4" s="8">
        <v>0.12</v>
      </c>
      <c r="C4" s="8" t="e">
        <f t="shared" si="0"/>
        <v>#DIV/0!</v>
      </c>
      <c r="D4" s="5"/>
    </row>
    <row r="5" spans="1:4">
      <c r="A5" s="7" t="s">
        <v>16</v>
      </c>
      <c r="B5" s="8">
        <v>0.25</v>
      </c>
      <c r="C5" s="8" t="e">
        <f t="shared" si="0"/>
        <v>#DIV/0!</v>
      </c>
      <c r="D5" s="5"/>
    </row>
    <row r="6" spans="1:4">
      <c r="A6" s="7" t="s">
        <v>17</v>
      </c>
      <c r="B6" s="8">
        <v>0.15</v>
      </c>
      <c r="C6" s="8" t="e">
        <f t="shared" si="0"/>
        <v>#DIV/0!</v>
      </c>
      <c r="D6" s="5"/>
    </row>
    <row r="7" spans="1:4">
      <c r="A7" s="7" t="s">
        <v>18</v>
      </c>
      <c r="B7" s="8">
        <v>0.06</v>
      </c>
      <c r="C7" s="8" t="e">
        <f t="shared" si="0"/>
        <v>#DIV/0!</v>
      </c>
      <c r="D7" s="5"/>
    </row>
    <row r="8" spans="1:4">
      <c r="A8" s="7"/>
      <c r="D8">
        <f>SUM(D2:D7)</f>
        <v>0</v>
      </c>
    </row>
    <row r="9" spans="1:4">
      <c r="A9" s="7"/>
    </row>
    <row r="10" spans="1:4">
      <c r="A10" s="7"/>
    </row>
    <row r="11" spans="1:4">
      <c r="A11" s="7"/>
    </row>
    <row r="12" spans="1:4">
      <c r="A12" s="7"/>
    </row>
    <row r="13" spans="1:4">
      <c r="A13" s="7"/>
    </row>
    <row r="14" spans="1:4">
      <c r="A14" s="7"/>
    </row>
    <row r="15" spans="1:4">
      <c r="A15" s="7"/>
    </row>
    <row r="16" spans="1:4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5" sqref="B5"/>
    </sheetView>
  </sheetViews>
  <sheetFormatPr baseColWidth="10" defaultRowHeight="15" x14ac:dyDescent="0"/>
  <cols>
    <col min="1" max="1" width="79.6640625" bestFit="1" customWidth="1"/>
  </cols>
  <sheetData>
    <row r="2" spans="1:2">
      <c r="A2" t="s">
        <v>0</v>
      </c>
      <c r="B2" t="s">
        <v>58</v>
      </c>
    </row>
    <row r="3" spans="1:2">
      <c r="A3" t="s">
        <v>23</v>
      </c>
      <c r="B3" s="5"/>
    </row>
    <row r="4" spans="1:2">
      <c r="A4" t="s">
        <v>32</v>
      </c>
      <c r="B4" s="5"/>
    </row>
    <row r="5" spans="1:2">
      <c r="A5" t="s">
        <v>43</v>
      </c>
      <c r="B5" s="5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B4" sqref="B4"/>
    </sheetView>
  </sheetViews>
  <sheetFormatPr baseColWidth="10" defaultRowHeight="15" x14ac:dyDescent="0"/>
  <cols>
    <col min="1" max="1" width="21.6640625" bestFit="1" customWidth="1"/>
    <col min="3" max="17" width="0" hidden="1" customWidth="1"/>
  </cols>
  <sheetData>
    <row r="1" spans="1:17">
      <c r="A1" t="s">
        <v>24</v>
      </c>
      <c r="B1" t="s">
        <v>59</v>
      </c>
      <c r="C1" t="s">
        <v>4</v>
      </c>
      <c r="D1" t="s">
        <v>36</v>
      </c>
      <c r="E1" t="s">
        <v>5</v>
      </c>
      <c r="F1" t="s">
        <v>37</v>
      </c>
      <c r="G1" t="s">
        <v>38</v>
      </c>
      <c r="H1" t="s">
        <v>6</v>
      </c>
      <c r="I1" t="s">
        <v>7</v>
      </c>
      <c r="J1" t="s">
        <v>8</v>
      </c>
      <c r="K1" t="s">
        <v>10</v>
      </c>
      <c r="L1" t="s">
        <v>9</v>
      </c>
      <c r="M1" t="s">
        <v>11</v>
      </c>
      <c r="N1" t="s">
        <v>39</v>
      </c>
      <c r="O1" t="s">
        <v>40</v>
      </c>
      <c r="P1" t="s">
        <v>41</v>
      </c>
      <c r="Q1" t="s">
        <v>12</v>
      </c>
    </row>
    <row r="2" spans="1:17">
      <c r="A2" s="4" t="s">
        <v>3</v>
      </c>
      <c r="B2" s="5"/>
      <c r="C2">
        <v>5</v>
      </c>
      <c r="D2">
        <v>1</v>
      </c>
      <c r="E2">
        <v>0</v>
      </c>
      <c r="F2">
        <v>3</v>
      </c>
      <c r="G2">
        <v>2</v>
      </c>
      <c r="H2">
        <v>7</v>
      </c>
      <c r="I2">
        <v>5</v>
      </c>
      <c r="J2">
        <v>3</v>
      </c>
      <c r="K2">
        <v>6</v>
      </c>
      <c r="L2">
        <v>3</v>
      </c>
      <c r="M2">
        <v>1</v>
      </c>
      <c r="N2">
        <v>3</v>
      </c>
      <c r="O2">
        <v>4</v>
      </c>
      <c r="P2">
        <v>1</v>
      </c>
      <c r="Q2">
        <v>2</v>
      </c>
    </row>
    <row r="3" spans="1:17">
      <c r="A3" s="4" t="s">
        <v>2</v>
      </c>
      <c r="B3" s="5"/>
      <c r="C3">
        <v>1</v>
      </c>
      <c r="D3">
        <v>3</v>
      </c>
      <c r="E3">
        <v>5</v>
      </c>
      <c r="F3">
        <v>2</v>
      </c>
      <c r="G3">
        <v>1</v>
      </c>
      <c r="H3">
        <v>2</v>
      </c>
      <c r="I3">
        <v>0</v>
      </c>
      <c r="J3">
        <v>2</v>
      </c>
      <c r="K3">
        <v>10</v>
      </c>
      <c r="L3">
        <v>1</v>
      </c>
      <c r="M3">
        <v>8</v>
      </c>
      <c r="N3">
        <v>7</v>
      </c>
      <c r="P3">
        <v>3</v>
      </c>
    </row>
    <row r="12" spans="1:17">
      <c r="A12" s="4"/>
    </row>
    <row r="13" spans="1:17">
      <c r="A13" s="4"/>
    </row>
    <row r="14" spans="1:17">
      <c r="A14" s="4"/>
    </row>
    <row r="15" spans="1:17">
      <c r="A15" s="4"/>
    </row>
    <row r="20" spans="1:17">
      <c r="A20" t="s">
        <v>25</v>
      </c>
      <c r="B20" t="s">
        <v>59</v>
      </c>
      <c r="C20" t="s">
        <v>4</v>
      </c>
      <c r="D20" t="s">
        <v>36</v>
      </c>
      <c r="E20" t="s">
        <v>5</v>
      </c>
      <c r="F20" t="s">
        <v>37</v>
      </c>
      <c r="G20" t="s">
        <v>38</v>
      </c>
      <c r="H20" t="s">
        <v>6</v>
      </c>
      <c r="I20" t="s">
        <v>7</v>
      </c>
      <c r="J20" t="s">
        <v>8</v>
      </c>
      <c r="K20" t="s">
        <v>10</v>
      </c>
      <c r="L20" t="s">
        <v>9</v>
      </c>
      <c r="M20" t="s">
        <v>11</v>
      </c>
      <c r="N20" t="s">
        <v>39</v>
      </c>
      <c r="O20" t="s">
        <v>40</v>
      </c>
      <c r="P20" t="s">
        <v>41</v>
      </c>
      <c r="Q20" t="s">
        <v>12</v>
      </c>
    </row>
    <row r="21" spans="1:17">
      <c r="A21" s="4" t="s">
        <v>26</v>
      </c>
      <c r="B21" s="5"/>
      <c r="C21">
        <v>5</v>
      </c>
      <c r="D21">
        <v>1</v>
      </c>
      <c r="E21">
        <v>2</v>
      </c>
      <c r="F21">
        <v>1</v>
      </c>
      <c r="G21">
        <v>1</v>
      </c>
      <c r="H21">
        <v>2</v>
      </c>
      <c r="I21">
        <v>3</v>
      </c>
      <c r="J21">
        <v>3</v>
      </c>
      <c r="K21">
        <v>10</v>
      </c>
      <c r="L21">
        <v>2</v>
      </c>
      <c r="M21">
        <v>0</v>
      </c>
      <c r="N21">
        <v>2</v>
      </c>
      <c r="O21">
        <v>1</v>
      </c>
      <c r="P21">
        <v>3</v>
      </c>
      <c r="Q21">
        <v>2</v>
      </c>
    </row>
    <row r="22" spans="1:17">
      <c r="A22" s="4" t="s">
        <v>27</v>
      </c>
      <c r="B22" s="5"/>
      <c r="D22">
        <v>2</v>
      </c>
      <c r="E22">
        <v>0</v>
      </c>
      <c r="F22">
        <v>3</v>
      </c>
      <c r="G22">
        <v>2</v>
      </c>
      <c r="H22">
        <v>2</v>
      </c>
      <c r="I22">
        <v>2</v>
      </c>
      <c r="J22">
        <v>0</v>
      </c>
      <c r="K22">
        <v>4</v>
      </c>
      <c r="L22">
        <v>0</v>
      </c>
      <c r="M22">
        <v>1</v>
      </c>
      <c r="N22">
        <v>4</v>
      </c>
      <c r="O22">
        <v>1</v>
      </c>
      <c r="P22">
        <v>0</v>
      </c>
    </row>
    <row r="23" spans="1:17">
      <c r="A23" s="4" t="s">
        <v>28</v>
      </c>
      <c r="B23" s="5"/>
      <c r="C23">
        <v>1</v>
      </c>
      <c r="D23">
        <v>1</v>
      </c>
      <c r="E23">
        <v>3</v>
      </c>
      <c r="F23">
        <v>1</v>
      </c>
      <c r="H23">
        <v>5</v>
      </c>
      <c r="J23">
        <v>2</v>
      </c>
      <c r="K23">
        <v>2</v>
      </c>
      <c r="L23">
        <v>2</v>
      </c>
      <c r="M23">
        <v>8</v>
      </c>
      <c r="N23">
        <v>4</v>
      </c>
      <c r="O23">
        <v>2</v>
      </c>
      <c r="P23">
        <v>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20" workbookViewId="0">
      <selection activeCell="D65" sqref="D65"/>
    </sheetView>
  </sheetViews>
  <sheetFormatPr baseColWidth="10" defaultRowHeight="15" x14ac:dyDescent="0"/>
  <sheetData>
    <row r="1" spans="1:3">
      <c r="A1" t="s">
        <v>30</v>
      </c>
      <c r="C1" t="s">
        <v>59</v>
      </c>
    </row>
    <row r="2" spans="1:3">
      <c r="A2" t="s">
        <v>3</v>
      </c>
      <c r="C2" s="5"/>
    </row>
    <row r="3" spans="1:3">
      <c r="A3" t="s">
        <v>2</v>
      </c>
      <c r="C3" s="5"/>
    </row>
    <row r="19" spans="1:3">
      <c r="A19" t="s">
        <v>29</v>
      </c>
    </row>
    <row r="20" spans="1:3">
      <c r="A20" t="s">
        <v>3</v>
      </c>
      <c r="C20" s="5"/>
    </row>
    <row r="21" spans="1:3">
      <c r="A21" t="s">
        <v>2</v>
      </c>
      <c r="C21" s="5"/>
    </row>
    <row r="41" spans="1:3">
      <c r="A41" t="s">
        <v>48</v>
      </c>
    </row>
    <row r="42" spans="1:3">
      <c r="A42" t="s">
        <v>3</v>
      </c>
      <c r="C42" s="5"/>
    </row>
    <row r="43" spans="1:3">
      <c r="A43" t="s">
        <v>2</v>
      </c>
      <c r="C43" s="5"/>
    </row>
    <row r="58" spans="1:4">
      <c r="A58" t="s">
        <v>115</v>
      </c>
    </row>
    <row r="59" spans="1:4">
      <c r="B59" t="s">
        <v>54</v>
      </c>
      <c r="D59" t="s">
        <v>59</v>
      </c>
    </row>
    <row r="60" spans="1:4">
      <c r="A60" s="4" t="s">
        <v>35</v>
      </c>
      <c r="B60" s="8">
        <v>0.22</v>
      </c>
      <c r="C60" s="8" t="e">
        <f t="shared" ref="C60:C63" si="0">D60/$D$66</f>
        <v>#DIV/0!</v>
      </c>
      <c r="D60" s="5"/>
    </row>
    <row r="61" spans="1:4">
      <c r="A61" s="4" t="s">
        <v>45</v>
      </c>
      <c r="B61" s="8">
        <v>0.14000000000000001</v>
      </c>
      <c r="C61" s="8" t="e">
        <f t="shared" si="0"/>
        <v>#DIV/0!</v>
      </c>
      <c r="D61" s="5"/>
    </row>
    <row r="62" spans="1:4">
      <c r="A62" s="4" t="s">
        <v>44</v>
      </c>
      <c r="B62" s="8">
        <v>0.17</v>
      </c>
      <c r="C62" s="8" t="e">
        <f t="shared" si="0"/>
        <v>#DIV/0!</v>
      </c>
      <c r="D62" s="5"/>
    </row>
    <row r="63" spans="1:4">
      <c r="A63" s="4" t="s">
        <v>46</v>
      </c>
      <c r="B63" s="8">
        <v>0.31</v>
      </c>
      <c r="C63" s="8" t="e">
        <f t="shared" si="0"/>
        <v>#DIV/0!</v>
      </c>
      <c r="D63" s="5"/>
    </row>
    <row r="64" spans="1:4">
      <c r="A64" s="4" t="s">
        <v>47</v>
      </c>
      <c r="B64" s="8">
        <v>0.17</v>
      </c>
      <c r="C64" s="8" t="e">
        <f>D64/$D$66</f>
        <v>#DIV/0!</v>
      </c>
      <c r="D64" s="5"/>
    </row>
    <row r="65" spans="4:4">
      <c r="D65" s="5"/>
    </row>
    <row r="66" spans="4:4">
      <c r="D66">
        <f>SUM(D60:D64)</f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11" workbookViewId="0">
      <selection activeCell="E35" sqref="E35"/>
    </sheetView>
  </sheetViews>
  <sheetFormatPr baseColWidth="10" defaultRowHeight="15" x14ac:dyDescent="0"/>
  <sheetData>
    <row r="1" spans="2:5">
      <c r="B1" t="s">
        <v>112</v>
      </c>
    </row>
    <row r="2" spans="2:5">
      <c r="C2" t="s">
        <v>54</v>
      </c>
      <c r="E2" t="s">
        <v>59</v>
      </c>
    </row>
    <row r="3" spans="2:5">
      <c r="B3" s="4" t="s">
        <v>35</v>
      </c>
      <c r="C3" s="8">
        <v>0.19</v>
      </c>
      <c r="D3" s="8" t="e">
        <f>E3/$E$9</f>
        <v>#DIV/0!</v>
      </c>
      <c r="E3" s="5"/>
    </row>
    <row r="4" spans="2:5">
      <c r="B4" s="4" t="s">
        <v>45</v>
      </c>
      <c r="C4" s="8">
        <v>0.13</v>
      </c>
      <c r="D4" s="8" t="e">
        <f>E4/$E$9</f>
        <v>#DIV/0!</v>
      </c>
      <c r="E4" s="5"/>
    </row>
    <row r="5" spans="2:5">
      <c r="B5" s="4" t="s">
        <v>44</v>
      </c>
      <c r="C5" s="8">
        <v>0.19</v>
      </c>
      <c r="D5" s="8" t="e">
        <f>E5/$E$9</f>
        <v>#DIV/0!</v>
      </c>
      <c r="E5" s="5"/>
    </row>
    <row r="6" spans="2:5">
      <c r="B6" s="4" t="s">
        <v>46</v>
      </c>
      <c r="C6" s="8">
        <v>0.27</v>
      </c>
      <c r="D6" s="8" t="e">
        <f>E6/$E$9</f>
        <v>#DIV/0!</v>
      </c>
      <c r="E6" s="5"/>
    </row>
    <row r="7" spans="2:5">
      <c r="B7" s="4" t="s">
        <v>47</v>
      </c>
      <c r="C7" s="8">
        <v>0.22</v>
      </c>
      <c r="D7" s="8" t="e">
        <f>E7/$E$9</f>
        <v>#DIV/0!</v>
      </c>
      <c r="E7" s="5"/>
    </row>
    <row r="8" spans="2:5">
      <c r="E8" s="5"/>
    </row>
    <row r="9" spans="2:5">
      <c r="E9">
        <f>SUM(E3:E7)</f>
        <v>0</v>
      </c>
    </row>
    <row r="13" spans="2:5">
      <c r="B13" s="9" t="s">
        <v>113</v>
      </c>
    </row>
    <row r="14" spans="2:5">
      <c r="B14" s="4" t="s">
        <v>35</v>
      </c>
      <c r="C14" s="8">
        <v>0.42</v>
      </c>
      <c r="D14" s="8" t="e">
        <f>E14/$E$19</f>
        <v>#DIV/0!</v>
      </c>
      <c r="E14" s="5"/>
    </row>
    <row r="15" spans="2:5">
      <c r="B15" s="4" t="s">
        <v>45</v>
      </c>
      <c r="C15" s="8">
        <v>0.22</v>
      </c>
      <c r="D15" s="8" t="e">
        <f>E15/$E$19</f>
        <v>#DIV/0!</v>
      </c>
      <c r="E15" s="5"/>
    </row>
    <row r="16" spans="2:5">
      <c r="B16" s="4" t="s">
        <v>44</v>
      </c>
      <c r="C16" s="8">
        <v>0.19</v>
      </c>
      <c r="D16" s="8" t="e">
        <f>E16/$E$19</f>
        <v>#DIV/0!</v>
      </c>
      <c r="E16" s="5"/>
    </row>
    <row r="17" spans="2:5">
      <c r="B17" s="4" t="s">
        <v>46</v>
      </c>
      <c r="C17" s="8">
        <v>0.12</v>
      </c>
      <c r="D17" s="8" t="e">
        <f>E17/$E$19</f>
        <v>#DIV/0!</v>
      </c>
      <c r="E17" s="5"/>
    </row>
    <row r="18" spans="2:5">
      <c r="B18" s="4" t="s">
        <v>47</v>
      </c>
      <c r="C18" s="8">
        <v>0.05</v>
      </c>
      <c r="D18" s="8" t="e">
        <f>E18/$E$19</f>
        <v>#DIV/0!</v>
      </c>
      <c r="E18" s="5"/>
    </row>
    <row r="19" spans="2:5">
      <c r="E19">
        <f t="shared" ref="E19" si="0">SUM(E14:E18)</f>
        <v>0</v>
      </c>
    </row>
    <row r="23" spans="2:5">
      <c r="B23" s="9" t="s">
        <v>95</v>
      </c>
      <c r="C23" t="s">
        <v>54</v>
      </c>
      <c r="E23" t="s">
        <v>59</v>
      </c>
    </row>
    <row r="24" spans="2:5">
      <c r="B24" s="4" t="s">
        <v>35</v>
      </c>
      <c r="C24" s="8">
        <v>0.06</v>
      </c>
      <c r="D24" s="8" t="e">
        <f>E24/$E$29</f>
        <v>#DIV/0!</v>
      </c>
      <c r="E24" s="5"/>
    </row>
    <row r="25" spans="2:5">
      <c r="B25" s="4" t="s">
        <v>45</v>
      </c>
      <c r="C25" s="8">
        <v>0.08</v>
      </c>
      <c r="D25" s="8" t="e">
        <f>E25/$E$29</f>
        <v>#DIV/0!</v>
      </c>
      <c r="E25" s="5"/>
    </row>
    <row r="26" spans="2:5">
      <c r="B26" s="4" t="s">
        <v>44</v>
      </c>
      <c r="C26" s="8">
        <v>0.25</v>
      </c>
      <c r="D26" s="8" t="e">
        <f>E26/$E$29</f>
        <v>#DIV/0!</v>
      </c>
      <c r="E26" s="5"/>
    </row>
    <row r="27" spans="2:5">
      <c r="B27" s="4" t="s">
        <v>46</v>
      </c>
      <c r="C27" s="8">
        <v>0.36</v>
      </c>
      <c r="D27" s="8" t="e">
        <f>E27/$E$29</f>
        <v>#DIV/0!</v>
      </c>
      <c r="E27" s="5"/>
    </row>
    <row r="28" spans="2:5">
      <c r="B28" s="4" t="s">
        <v>47</v>
      </c>
      <c r="C28" s="8">
        <v>0.25</v>
      </c>
      <c r="D28" s="8" t="e">
        <f>E28/$E$29</f>
        <v>#DIV/0!</v>
      </c>
      <c r="E28" s="5"/>
    </row>
    <row r="29" spans="2:5">
      <c r="E29">
        <f t="shared" ref="E29" si="1">SUM(E24:E28)</f>
        <v>0</v>
      </c>
    </row>
    <row r="31" spans="2:5">
      <c r="B31" t="s">
        <v>114</v>
      </c>
    </row>
    <row r="32" spans="2:5">
      <c r="C32" t="s">
        <v>54</v>
      </c>
      <c r="E32" t="s">
        <v>59</v>
      </c>
    </row>
    <row r="33" spans="1:18">
      <c r="B33" t="s">
        <v>3</v>
      </c>
      <c r="C33" s="8">
        <v>0.84</v>
      </c>
      <c r="D33" s="8" t="e">
        <f>E33/E35</f>
        <v>#DIV/0!</v>
      </c>
      <c r="E33" s="5"/>
    </row>
    <row r="34" spans="1:18">
      <c r="B34" t="s">
        <v>2</v>
      </c>
      <c r="C34" s="8">
        <v>0.16</v>
      </c>
      <c r="D34" s="8" t="e">
        <f>E34/E35</f>
        <v>#DIV/0!</v>
      </c>
      <c r="E34" s="5"/>
    </row>
    <row r="35" spans="1:18" ht="16" thickBot="1">
      <c r="E35">
        <f>SUM(E33:E34)</f>
        <v>0</v>
      </c>
    </row>
    <row r="36" spans="1:18" ht="16" thickTop="1">
      <c r="A36" s="3"/>
      <c r="B36" s="3"/>
      <c r="C36" s="3">
        <f>SUM(C33:C35)</f>
        <v>1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32" sqref="G32"/>
    </sheetView>
  </sheetViews>
  <sheetFormatPr baseColWidth="10" defaultRowHeight="15" x14ac:dyDescent="0"/>
  <sheetData>
    <row r="1" spans="1:5">
      <c r="C1" t="s">
        <v>54</v>
      </c>
      <c r="E1" t="s">
        <v>58</v>
      </c>
    </row>
    <row r="2" spans="1:5">
      <c r="A2" t="s">
        <v>49</v>
      </c>
      <c r="B2">
        <v>3</v>
      </c>
      <c r="C2" s="8">
        <f>B2/$B$7</f>
        <v>5.6603773584905662E-2</v>
      </c>
      <c r="D2" s="8" t="e">
        <f>E2/$E$7</f>
        <v>#DIV/0!</v>
      </c>
      <c r="E2" s="10"/>
    </row>
    <row r="3" spans="1:5">
      <c r="A3" t="s">
        <v>50</v>
      </c>
      <c r="B3">
        <v>3</v>
      </c>
      <c r="C3" s="8">
        <f>B3/$B$7</f>
        <v>5.6603773584905662E-2</v>
      </c>
      <c r="D3" s="8" t="e">
        <f t="shared" ref="D3:D6" si="0">E3/$E$7</f>
        <v>#DIV/0!</v>
      </c>
      <c r="E3" s="10"/>
    </row>
    <row r="4" spans="1:5">
      <c r="A4" t="s">
        <v>51</v>
      </c>
      <c r="B4">
        <v>16</v>
      </c>
      <c r="C4" s="8">
        <f>B4/$B$7</f>
        <v>0.30188679245283018</v>
      </c>
      <c r="D4" s="8" t="e">
        <f t="shared" si="0"/>
        <v>#DIV/0!</v>
      </c>
      <c r="E4" s="10"/>
    </row>
    <row r="5" spans="1:5">
      <c r="A5" t="s">
        <v>1</v>
      </c>
      <c r="B5">
        <v>2</v>
      </c>
      <c r="C5" s="8">
        <f>B5/$B$7</f>
        <v>3.7735849056603772E-2</v>
      </c>
      <c r="D5" s="8" t="e">
        <f t="shared" si="0"/>
        <v>#DIV/0!</v>
      </c>
      <c r="E5" s="10"/>
    </row>
    <row r="6" spans="1:5">
      <c r="A6" t="s">
        <v>52</v>
      </c>
      <c r="B6">
        <v>29</v>
      </c>
      <c r="C6" s="8">
        <f>B6/$B$7</f>
        <v>0.54716981132075471</v>
      </c>
      <c r="D6" s="8" t="e">
        <f t="shared" si="0"/>
        <v>#DIV/0!</v>
      </c>
      <c r="E6" s="10"/>
    </row>
    <row r="7" spans="1:5">
      <c r="B7">
        <f>SUM(B2:B6)</f>
        <v>53</v>
      </c>
      <c r="E7">
        <f>SUM(E2:E6)</f>
        <v>0</v>
      </c>
    </row>
    <row r="29" spans="1:5">
      <c r="A29" t="s">
        <v>53</v>
      </c>
    </row>
    <row r="30" spans="1:5">
      <c r="E30" t="s">
        <v>58</v>
      </c>
    </row>
    <row r="31" spans="1:5">
      <c r="A31" t="s">
        <v>49</v>
      </c>
      <c r="C31" s="8">
        <f>B31/$B$36</f>
        <v>0</v>
      </c>
      <c r="D31" s="8" t="e">
        <f>E31/$E$36</f>
        <v>#DIV/0!</v>
      </c>
      <c r="E31" s="10"/>
    </row>
    <row r="32" spans="1:5">
      <c r="A32" t="s">
        <v>50</v>
      </c>
      <c r="C32" s="8">
        <f t="shared" ref="C32:C35" si="1">B32/$B$36</f>
        <v>0</v>
      </c>
      <c r="D32" s="8" t="e">
        <f t="shared" ref="D32:D35" si="2">E32/$E$36</f>
        <v>#DIV/0!</v>
      </c>
      <c r="E32" s="10"/>
    </row>
    <row r="33" spans="1:5">
      <c r="A33" t="s">
        <v>51</v>
      </c>
      <c r="B33">
        <v>10</v>
      </c>
      <c r="C33" s="8">
        <f t="shared" si="1"/>
        <v>0.52631578947368418</v>
      </c>
      <c r="D33" s="8" t="e">
        <f t="shared" si="2"/>
        <v>#DIV/0!</v>
      </c>
      <c r="E33" s="10"/>
    </row>
    <row r="34" spans="1:5">
      <c r="A34" t="s">
        <v>1</v>
      </c>
      <c r="B34">
        <v>4</v>
      </c>
      <c r="C34" s="8">
        <f t="shared" si="1"/>
        <v>0.21052631578947367</v>
      </c>
      <c r="D34" s="8" t="e">
        <f t="shared" si="2"/>
        <v>#DIV/0!</v>
      </c>
      <c r="E34" s="10"/>
    </row>
    <row r="35" spans="1:5">
      <c r="A35" t="s">
        <v>52</v>
      </c>
      <c r="B35">
        <v>5</v>
      </c>
      <c r="C35" s="8">
        <f t="shared" si="1"/>
        <v>0.26315789473684209</v>
      </c>
      <c r="D35" s="8" t="e">
        <f t="shared" si="2"/>
        <v>#DIV/0!</v>
      </c>
      <c r="E35" s="10"/>
    </row>
    <row r="36" spans="1:5">
      <c r="B36">
        <f>SUM(B31:B35)</f>
        <v>19</v>
      </c>
      <c r="E36">
        <f>SUM(E31:E35)</f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1.Reach Person</vt:lpstr>
      <vt:lpstr>Times on Hold</vt:lpstr>
      <vt:lpstr>4.How long on Hold</vt:lpstr>
      <vt:lpstr>Greeting</vt:lpstr>
      <vt:lpstr>Names</vt:lpstr>
      <vt:lpstr>Gathering Info</vt:lpstr>
      <vt:lpstr>The Intake</vt:lpstr>
      <vt:lpstr>Followup</vt:lpstr>
      <vt:lpstr>Comparison</vt:lpstr>
    </vt:vector>
  </TitlesOfParts>
  <Company>Mockingbird Marketing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 Saam</dc:creator>
  <cp:lastModifiedBy>Conrad Saam</cp:lastModifiedBy>
  <dcterms:created xsi:type="dcterms:W3CDTF">2015-11-12T15:16:58Z</dcterms:created>
  <dcterms:modified xsi:type="dcterms:W3CDTF">2016-01-07T01:43:26Z</dcterms:modified>
</cp:coreProperties>
</file>